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680" windowHeight="11940" tabRatio="760" activeTab="0"/>
  </bookViews>
  <sheets>
    <sheet name="Stats2022" sheetId="1" r:id="rId1"/>
    <sheet name="Quarters" sheetId="2" r:id="rId2"/>
    <sheet name="YoY" sheetId="3" r:id="rId3"/>
    <sheet name="Stats2021" sheetId="4" r:id="rId4"/>
    <sheet name="Stats2020" sheetId="5" r:id="rId5"/>
    <sheet name="Stats2019" sheetId="6" r:id="rId6"/>
    <sheet name="Stats2018" sheetId="7" r:id="rId7"/>
    <sheet name="Stats2017" sheetId="8" r:id="rId8"/>
    <sheet name="Stats2016" sheetId="9" r:id="rId9"/>
    <sheet name="Stats2015" sheetId="10" r:id="rId10"/>
    <sheet name="Stats2014" sheetId="11" r:id="rId11"/>
    <sheet name="Stats2013" sheetId="12" r:id="rId12"/>
    <sheet name="Stats2012" sheetId="13" r:id="rId13"/>
    <sheet name="Stats2011" sheetId="14" r:id="rId14"/>
    <sheet name="Stats2010" sheetId="15" r:id="rId15"/>
    <sheet name="Stats2009" sheetId="16" r:id="rId16"/>
    <sheet name="Stats2008" sheetId="17" r:id="rId17"/>
    <sheet name="Stats2007" sheetId="18" r:id="rId18"/>
    <sheet name="Stats2006" sheetId="19" r:id="rId19"/>
    <sheet name="Stats2005" sheetId="20" r:id="rId20"/>
    <sheet name="Stats2004" sheetId="21" r:id="rId21"/>
    <sheet name="Stats2003" sheetId="22" r:id="rId22"/>
    <sheet name="Stats2002" sheetId="23" r:id="rId23"/>
  </sheets>
  <definedNames>
    <definedName name="_xlnm.Print_Area" localSheetId="18">'Stats2006'!$A$1:$AG$16</definedName>
  </definedNames>
  <calcPr fullCalcOnLoad="1"/>
</workbook>
</file>

<file path=xl/sharedStrings.xml><?xml version="1.0" encoding="utf-8"?>
<sst xmlns="http://schemas.openxmlformats.org/spreadsheetml/2006/main" count="1519" uniqueCount="200">
  <si>
    <t>Month</t>
  </si>
  <si>
    <t>Adult NF</t>
  </si>
  <si>
    <t>Adult FIC</t>
  </si>
  <si>
    <t>Adult VID</t>
  </si>
  <si>
    <t>Adult AUD</t>
  </si>
  <si>
    <t>Youth NF</t>
  </si>
  <si>
    <t>Youth FIC</t>
  </si>
  <si>
    <t>Youth VID</t>
  </si>
  <si>
    <t>Youth AUD</t>
  </si>
  <si>
    <t>Mag</t>
  </si>
  <si>
    <t>ILL</t>
  </si>
  <si>
    <t>LP</t>
  </si>
  <si>
    <t>TXShare</t>
  </si>
  <si>
    <t>New Patron</t>
  </si>
  <si>
    <t>comics</t>
  </si>
  <si>
    <t>Comp Use</t>
  </si>
  <si>
    <t>Adult Visits</t>
  </si>
  <si>
    <t>Youth Visits</t>
  </si>
  <si>
    <t>Vol Hours</t>
  </si>
  <si>
    <t>Total</t>
  </si>
  <si>
    <t>Emp use</t>
  </si>
  <si>
    <t>CDs</t>
  </si>
  <si>
    <t>Large meet</t>
  </si>
  <si>
    <t>Small meet</t>
  </si>
  <si>
    <t>Board meet</t>
  </si>
  <si>
    <t>YA FIC</t>
  </si>
  <si>
    <t>YA NF</t>
  </si>
  <si>
    <t>Foreign Lang</t>
  </si>
  <si>
    <t>YA P. Back</t>
  </si>
  <si>
    <t xml:space="preserve">Kids comp </t>
  </si>
  <si>
    <t>Graphic Novels</t>
  </si>
  <si>
    <t>Large meeting</t>
  </si>
  <si>
    <t>Small meeting</t>
  </si>
  <si>
    <t>Board meeting</t>
  </si>
  <si>
    <t>Foreign Lang.</t>
  </si>
  <si>
    <t>Total Circulation</t>
  </si>
  <si>
    <t>Youth Circulation</t>
  </si>
  <si>
    <t>Paperbk</t>
  </si>
  <si>
    <t>total circ</t>
  </si>
  <si>
    <t>total visits</t>
  </si>
  <si>
    <t>Total circ</t>
  </si>
  <si>
    <t>ytd total</t>
  </si>
  <si>
    <t>Comics</t>
  </si>
  <si>
    <t>Total Circ</t>
  </si>
  <si>
    <t>Emp Use</t>
  </si>
  <si>
    <t>Kids Comp</t>
  </si>
  <si>
    <t>Total Visits</t>
  </si>
  <si>
    <t>Vol. Hours</t>
  </si>
  <si>
    <t>Large Meet</t>
  </si>
  <si>
    <t>Small Meet</t>
  </si>
  <si>
    <t>Board Meet</t>
  </si>
  <si>
    <t>Totals</t>
  </si>
  <si>
    <t>Increase</t>
  </si>
  <si>
    <t>Year-Over-Year</t>
  </si>
  <si>
    <t>% Inc.</t>
  </si>
  <si>
    <t>Actual</t>
  </si>
  <si>
    <t>N/A</t>
  </si>
  <si>
    <t>Adult
NF</t>
  </si>
  <si>
    <t>Adult
FIC</t>
  </si>
  <si>
    <t>Adult
VID</t>
  </si>
  <si>
    <t>Adult
AUD</t>
  </si>
  <si>
    <t>Youth
NF</t>
  </si>
  <si>
    <t>Youth
FIC</t>
  </si>
  <si>
    <t>Youth
VID</t>
  </si>
  <si>
    <t>Youth
AUD</t>
  </si>
  <si>
    <t>YA
FIC</t>
  </si>
  <si>
    <t>YA
NF</t>
  </si>
  <si>
    <t>YA
P. Back</t>
  </si>
  <si>
    <t>Foreign
Lang</t>
  </si>
  <si>
    <t>Graphic
Novels</t>
  </si>
  <si>
    <t>Total
Circ</t>
  </si>
  <si>
    <t>New
Patron</t>
  </si>
  <si>
    <t>Emp
Use</t>
  </si>
  <si>
    <t>Kids
Comp</t>
  </si>
  <si>
    <t>Comp
Use</t>
  </si>
  <si>
    <t>Adult
Visits</t>
  </si>
  <si>
    <t>Youth
Visits</t>
  </si>
  <si>
    <t>Total
Visits</t>
  </si>
  <si>
    <t>Vol.
Hours</t>
  </si>
  <si>
    <t>Large
Meet</t>
  </si>
  <si>
    <t>Small
Meet</t>
  </si>
  <si>
    <t>Board
Meet</t>
  </si>
  <si>
    <t>YoY Inc</t>
  </si>
  <si>
    <t>YoY %</t>
  </si>
  <si>
    <t>1st Quarter (January, February, March)</t>
  </si>
  <si>
    <t>2nd Quarter (April, May, June)</t>
  </si>
  <si>
    <t>2002 Total</t>
  </si>
  <si>
    <t>2003 Total</t>
  </si>
  <si>
    <t>3rd Quarter (July, August, September)</t>
  </si>
  <si>
    <t>4th Quarter (October, November, December)</t>
  </si>
  <si>
    <t>Q1</t>
  </si>
  <si>
    <t>Q2</t>
  </si>
  <si>
    <t>Q3</t>
  </si>
  <si>
    <t>Q4</t>
  </si>
  <si>
    <t>TX Share</t>
  </si>
  <si>
    <t>Sp Program Kids</t>
  </si>
  <si>
    <t>Sp Program Adult</t>
  </si>
  <si>
    <t>Sp Program Adults</t>
  </si>
  <si>
    <t>NA</t>
  </si>
  <si>
    <t>Ref</t>
  </si>
  <si>
    <t>Reference</t>
  </si>
  <si>
    <t>No Data</t>
  </si>
  <si>
    <t>Adt Comp Use</t>
  </si>
  <si>
    <t>2 Year</t>
  </si>
  <si>
    <t>Software</t>
  </si>
  <si>
    <t>Uncataloged/Misc.</t>
  </si>
  <si>
    <t>Disctinct Patrons</t>
  </si>
  <si>
    <t>Distinct Patrons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</si>
  <si>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</si>
  <si>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</si>
  <si>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</si>
  <si>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</si>
  <si>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</si>
  <si>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</si>
  <si>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</si>
  <si>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</si>
  <si>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</si>
  <si>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</si>
  <si>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</si>
  <si>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</si>
  <si>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</si>
  <si>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</si>
  <si>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</si>
  <si>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</si>
  <si>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</si>
  <si>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</si>
  <si>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</si>
  <si>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</si>
  <si>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</si>
  <si>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</si>
  <si>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</si>
  <si>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</si>
  <si>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</si>
  <si>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</si>
  <si>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</si>
  <si>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</si>
  <si>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</si>
  <si>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</si>
  <si>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</si>
  <si>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</si>
  <si>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Sponsored Programs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</si>
  <si>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</si>
  <si>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</si>
  <si>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</si>
  <si>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</si>
  <si>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</si>
  <si>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</si>
  <si>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</si>
  <si>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</si>
  <si>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</si>
  <si>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</si>
  <si>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</si>
  <si>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</si>
  <si>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</si>
  <si>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</si>
  <si>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</si>
  <si>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</si>
  <si>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</si>
  <si>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</si>
  <si>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</si>
  <si>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</si>
  <si>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</si>
  <si>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</si>
  <si>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l</t>
  </si>
  <si>
    <t>ac</t>
  </si>
  <si>
    <t>ad</t>
  </si>
  <si>
    <t>ae</t>
  </si>
  <si>
    <t>af</t>
  </si>
  <si>
    <t>ag</t>
  </si>
  <si>
    <t>ah</t>
  </si>
  <si>
    <t>ai</t>
  </si>
  <si>
    <t>b</t>
  </si>
  <si>
    <t>average</t>
  </si>
  <si>
    <t>2017 Average</t>
  </si>
  <si>
    <t>2018 Average</t>
  </si>
  <si>
    <t>Quick Comp Help</t>
  </si>
  <si>
    <t>InDepth Comp Help</t>
  </si>
  <si>
    <t>Family Place</t>
  </si>
  <si>
    <t>2019 Average</t>
  </si>
  <si>
    <t>Digital Circ</t>
  </si>
  <si>
    <t>Total Combined Circ</t>
  </si>
  <si>
    <t>2020 Average</t>
  </si>
  <si>
    <t>B/W Pages</t>
  </si>
  <si>
    <t>Color Pages</t>
  </si>
  <si>
    <t>#of Unique Wireless Clients</t>
  </si>
  <si>
    <t>LT</t>
  </si>
  <si>
    <t>Total # of Prints</t>
  </si>
  <si>
    <t>6075 /4631</t>
  </si>
  <si>
    <t>4186/2820</t>
  </si>
  <si>
    <t>#of Dial-a-Story Calls</t>
  </si>
  <si>
    <t>2021 Average</t>
  </si>
  <si>
    <t>Hotspot</t>
  </si>
  <si>
    <t>Game</t>
  </si>
  <si>
    <t>Contact-free visits</t>
  </si>
  <si>
    <t>Door Count</t>
  </si>
  <si>
    <t>2022 Average</t>
  </si>
  <si>
    <t>Physical Program Adult</t>
  </si>
  <si>
    <t>PhysicalProgram Kids</t>
  </si>
  <si>
    <t>Passive Program #s</t>
  </si>
  <si>
    <t>Requests for Webpage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</si>
</sst>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mmm\-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mediumDashed"/>
    </border>
    <border>
      <left style="thick"/>
      <right style="thick"/>
      <top style="mediumDashed"/>
      <bottom style="medium"/>
    </border>
    <border>
      <left style="thick"/>
      <right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 style="thick"/>
      <right/>
      <top/>
      <bottom style="mediumDashed"/>
    </border>
    <border>
      <left/>
      <right/>
      <top/>
      <bottom style="mediumDashed"/>
    </border>
    <border>
      <left style="thick"/>
      <right/>
      <top style="mediumDashed"/>
      <bottom/>
    </border>
    <border>
      <left/>
      <right/>
      <top style="mediumDashed"/>
      <bottom/>
    </border>
    <border>
      <left style="thick"/>
      <right/>
      <top style="mediumDashed"/>
      <bottom style="medium"/>
    </border>
    <border>
      <left/>
      <right/>
      <top style="mediumDashed"/>
      <bottom style="medium"/>
    </border>
    <border>
      <left style="thick"/>
      <right/>
      <top style="thick"/>
      <bottom/>
    </border>
    <border>
      <left style="thick"/>
      <right style="thick"/>
      <top style="mediumDashed"/>
      <bottom style="mediumDashed"/>
    </border>
    <border>
      <left style="medium"/>
      <right style="thin"/>
      <top style="thick"/>
      <bottom/>
    </border>
    <border>
      <left style="medium"/>
      <right style="thin"/>
      <top/>
      <bottom/>
    </border>
    <border>
      <left style="medium"/>
      <right style="thin"/>
      <top style="mediumDashed"/>
      <bottom style="medium"/>
    </border>
    <border>
      <left style="thick"/>
      <right/>
      <top style="thick"/>
      <bottom style="medium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ck"/>
      <right/>
      <top style="thin"/>
      <bottom style="medium"/>
    </border>
    <border>
      <left style="thick"/>
      <right style="thick"/>
      <top style="medium"/>
      <bottom style="thin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 style="thick"/>
      <right style="thick"/>
      <top style="thin"/>
      <bottom/>
    </border>
    <border>
      <left/>
      <right/>
      <top style="thin"/>
      <bottom/>
    </border>
    <border>
      <left style="thick"/>
      <right/>
      <top style="thin"/>
      <bottom/>
    </border>
    <border>
      <left/>
      <right/>
      <top/>
      <bottom style="thick"/>
    </border>
    <border>
      <left style="thick"/>
      <right/>
      <top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thick"/>
      <top style="thick"/>
      <bottom/>
    </border>
    <border>
      <left/>
      <right style="thick"/>
      <top style="thin"/>
      <bottom style="thin"/>
    </border>
    <border>
      <left/>
      <right style="thick"/>
      <top/>
      <bottom/>
    </border>
    <border>
      <left/>
      <right style="thick"/>
      <top style="thin"/>
      <bottom style="medium"/>
    </border>
    <border>
      <left/>
      <right style="thick"/>
      <top style="mediumDashed"/>
      <bottom style="medium"/>
    </border>
    <border>
      <left style="medium"/>
      <right style="thin"/>
      <top/>
      <bottom style="thin"/>
    </border>
    <border>
      <left/>
      <right style="thick"/>
      <top/>
      <bottom style="thin"/>
    </border>
    <border>
      <left style="medium"/>
      <right style="thin"/>
      <top style="thin"/>
      <bottom style="mediumDashed"/>
    </border>
    <border>
      <left/>
      <right style="thick"/>
      <top style="thin"/>
      <bottom style="mediumDashed"/>
    </border>
    <border>
      <left style="medium"/>
      <right style="thin"/>
      <top style="mediumDashed"/>
      <bottom style="thin"/>
    </border>
    <border>
      <left/>
      <right style="thick"/>
      <top style="mediumDashed"/>
      <bottom style="thin"/>
    </border>
    <border>
      <left style="medium"/>
      <right style="thin"/>
      <top/>
      <bottom style="thick"/>
    </border>
    <border>
      <left/>
      <right style="thick"/>
      <top/>
      <bottom style="thick"/>
    </border>
    <border>
      <left style="thick"/>
      <right style="thick"/>
      <top style="mediumDashed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thick"/>
      <top style="medium"/>
      <bottom style="thin"/>
    </border>
    <border>
      <left style="thin"/>
      <right style="thick"/>
      <top style="thin"/>
      <bottom style="thick"/>
    </border>
    <border>
      <left/>
      <right/>
      <top style="thick"/>
      <bottom/>
    </border>
    <border>
      <left/>
      <right/>
      <top style="thick"/>
      <bottom style="medium"/>
    </border>
    <border>
      <left/>
      <right style="thick"/>
      <top style="thin"/>
      <bottom/>
    </border>
    <border>
      <left/>
      <right style="thick"/>
      <top style="thin"/>
      <bottom style="thick"/>
    </border>
    <border>
      <left style="medium"/>
      <right style="thin"/>
      <top style="mediumDashed"/>
      <bottom style="mediumDashed"/>
    </border>
    <border>
      <left/>
      <right/>
      <top style="medium"/>
      <bottom/>
    </border>
    <border>
      <left style="thick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ck"/>
      <top style="mediumDashed"/>
      <bottom style="mediumDashed"/>
    </border>
    <border>
      <left/>
      <right style="medium"/>
      <top style="thin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n"/>
      <right style="thin"/>
      <top style="thick"/>
      <bottom style="thick"/>
    </border>
    <border>
      <left/>
      <right style="medium"/>
      <top style="thick"/>
      <bottom style="thick"/>
    </border>
    <border>
      <left style="mediumDashed"/>
      <right style="mediumDashed"/>
      <top style="thick"/>
      <bottom style="thick"/>
    </border>
    <border>
      <left style="medium"/>
      <right style="thin"/>
      <top style="thick"/>
      <bottom style="thick"/>
    </border>
    <border>
      <left style="mediumDashed"/>
      <right style="medium"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mediumDashed"/>
    </border>
    <border>
      <left style="thin"/>
      <right style="thin"/>
      <top style="thick"/>
      <bottom style="mediumDashed"/>
    </border>
    <border>
      <left style="medium"/>
      <right/>
      <top style="thick"/>
      <bottom style="mediumDashed"/>
    </border>
    <border>
      <left/>
      <right style="medium"/>
      <top style="thick"/>
      <bottom style="mediumDashed"/>
    </border>
    <border>
      <left/>
      <right style="mediumDashed"/>
      <top style="thick"/>
      <bottom style="mediumDashed"/>
    </border>
    <border>
      <left style="mediumDashed"/>
      <right/>
      <top style="thick"/>
      <bottom style="mediumDashed"/>
    </border>
    <border>
      <left/>
      <right style="thin"/>
      <top style="thick"/>
      <bottom style="mediumDashed"/>
    </border>
    <border>
      <left style="medium"/>
      <right style="thin"/>
      <top style="thick"/>
      <bottom style="mediumDashed"/>
    </border>
    <border>
      <left style="mediumDashed"/>
      <right style="medium"/>
      <top style="thick"/>
      <bottom style="mediumDashed"/>
    </border>
    <border>
      <left style="thin"/>
      <right style="thick"/>
      <top style="thick"/>
      <bottom style="mediumDashed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Dashed"/>
      <top style="medium"/>
      <bottom/>
    </border>
    <border>
      <left style="mediumDashed"/>
      <right/>
      <top style="medium"/>
      <bottom/>
    </border>
    <border>
      <left/>
      <right style="thin"/>
      <top style="medium"/>
      <bottom/>
    </border>
    <border>
      <left style="mediumDashed"/>
      <right style="medium"/>
      <top style="medium"/>
      <bottom/>
    </border>
    <border>
      <left style="thin"/>
      <right style="thick"/>
      <top style="medium"/>
      <bottom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thin"/>
    </border>
    <border>
      <left style="mediumDashed"/>
      <right style="medium"/>
      <top style="thin"/>
      <bottom style="thin"/>
    </border>
    <border>
      <left style="thin"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Dashed"/>
      <top/>
      <bottom/>
    </border>
    <border>
      <left style="mediumDashed"/>
      <right style="thin"/>
      <top/>
      <bottom/>
    </border>
    <border>
      <left style="mediumDashed"/>
      <right style="medium"/>
      <top/>
      <bottom/>
    </border>
    <border>
      <left style="thin"/>
      <right style="thin"/>
      <top/>
      <bottom style="mediumDashed"/>
    </border>
    <border>
      <left style="thin"/>
      <right/>
      <top/>
      <bottom style="mediumDashed"/>
    </border>
    <border>
      <left style="medium"/>
      <right style="thin"/>
      <top/>
      <bottom style="mediumDashed"/>
    </border>
    <border>
      <left style="thin"/>
      <right style="medium"/>
      <top/>
      <bottom style="mediumDashed"/>
    </border>
    <border>
      <left/>
      <right style="thin"/>
      <top/>
      <bottom style="mediumDashed"/>
    </border>
    <border>
      <left style="thin"/>
      <right style="mediumDashed"/>
      <top/>
      <bottom style="mediumDashed"/>
    </border>
    <border>
      <left style="mediumDashed"/>
      <right style="thin"/>
      <top/>
      <bottom style="mediumDashed"/>
    </border>
    <border>
      <left style="mediumDashed"/>
      <right style="medium"/>
      <top/>
      <bottom style="mediumDashed"/>
    </border>
    <border>
      <left style="thin"/>
      <right style="thick"/>
      <top/>
      <bottom style="mediumDashed"/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 style="medium"/>
      <top/>
      <bottom style="thick"/>
    </border>
    <border>
      <left/>
      <right style="thin"/>
      <top/>
      <bottom style="thick"/>
    </border>
    <border>
      <left style="thin"/>
      <right style="mediumDashed"/>
      <top/>
      <bottom style="thick"/>
    </border>
    <border>
      <left style="mediumDashed"/>
      <right style="thin"/>
      <top/>
      <bottom style="thick"/>
    </border>
    <border>
      <left style="mediumDashed"/>
      <right style="medium"/>
      <top/>
      <bottom style="thick"/>
    </border>
    <border>
      <left style="thin"/>
      <right style="medium"/>
      <top/>
      <bottom style="medium"/>
    </border>
    <border>
      <left style="mediumDashed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ck"/>
      <top style="thick"/>
      <bottom style="thick"/>
    </border>
    <border>
      <left style="medium"/>
      <right style="thin"/>
      <top style="thick"/>
      <bottom style="medium"/>
    </border>
    <border>
      <left/>
      <right style="thick"/>
      <top style="thick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Dashed"/>
      <right/>
      <top style="thick"/>
      <bottom style="thin"/>
    </border>
    <border>
      <left style="mediumDashed"/>
      <right style="mediumDashed"/>
      <top style="thick"/>
      <bottom style="thin"/>
    </border>
    <border>
      <left/>
      <right style="thin"/>
      <top style="thick"/>
      <bottom style="thin"/>
    </border>
    <border>
      <left style="mediumDashed"/>
      <right style="thin"/>
      <top style="thick"/>
      <bottom style="thin"/>
    </border>
    <border>
      <left style="mediumDashed"/>
      <right style="medium"/>
      <top style="thick"/>
      <bottom style="thin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 style="thin"/>
      <top/>
      <bottom style="medium"/>
    </border>
    <border>
      <left/>
      <right style="thick"/>
      <top style="medium"/>
      <bottom/>
    </border>
    <border>
      <left/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17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33" borderId="13" xfId="0" applyFill="1" applyBorder="1" applyAlignment="1">
      <alignment horizontal="right"/>
    </xf>
    <xf numFmtId="10" fontId="3" fillId="0" borderId="47" xfId="0" applyNumberFormat="1" applyFont="1" applyBorder="1" applyAlignment="1">
      <alignment horizontal="center"/>
    </xf>
    <xf numFmtId="10" fontId="0" fillId="0" borderId="48" xfId="0" applyNumberFormat="1" applyBorder="1" applyAlignment="1">
      <alignment/>
    </xf>
    <xf numFmtId="10" fontId="0" fillId="0" borderId="49" xfId="0" applyNumberFormat="1" applyBorder="1" applyAlignment="1">
      <alignment/>
    </xf>
    <xf numFmtId="10" fontId="0" fillId="0" borderId="50" xfId="0" applyNumberFormat="1" applyBorder="1" applyAlignment="1">
      <alignment/>
    </xf>
    <xf numFmtId="10" fontId="0" fillId="33" borderId="50" xfId="0" applyNumberFormat="1" applyFill="1" applyBorder="1" applyAlignment="1">
      <alignment/>
    </xf>
    <xf numFmtId="10" fontId="0" fillId="0" borderId="51" xfId="0" applyNumberFormat="1" applyBorder="1" applyAlignment="1">
      <alignment/>
    </xf>
    <xf numFmtId="10" fontId="0" fillId="0" borderId="52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53" xfId="0" applyBorder="1" applyAlignment="1">
      <alignment/>
    </xf>
    <xf numFmtId="10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10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10" fontId="0" fillId="0" borderId="58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3" xfId="0" applyBorder="1" applyAlignment="1">
      <alignment horizontal="center"/>
    </xf>
    <xf numFmtId="10" fontId="0" fillId="0" borderId="54" xfId="0" applyNumberFormat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10" fontId="0" fillId="0" borderId="6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0" fillId="0" borderId="61" xfId="0" applyBorder="1" applyAlignment="1">
      <alignment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10" fontId="0" fillId="0" borderId="0" xfId="0" applyNumberFormat="1" applyAlignment="1">
      <alignment/>
    </xf>
    <xf numFmtId="0" fontId="0" fillId="0" borderId="32" xfId="0" applyBorder="1" applyAlignment="1">
      <alignment/>
    </xf>
    <xf numFmtId="10" fontId="0" fillId="0" borderId="31" xfId="0" applyNumberFormat="1" applyBorder="1" applyAlignment="1">
      <alignment/>
    </xf>
    <xf numFmtId="0" fontId="0" fillId="0" borderId="36" xfId="0" applyBorder="1" applyAlignment="1">
      <alignment/>
    </xf>
    <xf numFmtId="10" fontId="0" fillId="0" borderId="51" xfId="0" applyNumberFormat="1" applyBorder="1" applyAlignment="1">
      <alignment/>
    </xf>
    <xf numFmtId="0" fontId="0" fillId="0" borderId="53" xfId="0" applyBorder="1" applyAlignment="1">
      <alignment/>
    </xf>
    <xf numFmtId="10" fontId="0" fillId="0" borderId="62" xfId="0" applyNumberFormat="1" applyBorder="1" applyAlignment="1">
      <alignment/>
    </xf>
    <xf numFmtId="0" fontId="0" fillId="0" borderId="55" xfId="0" applyBorder="1" applyAlignment="1">
      <alignment/>
    </xf>
    <xf numFmtId="10" fontId="0" fillId="0" borderId="56" xfId="0" applyNumberFormat="1" applyBorder="1" applyAlignment="1">
      <alignment/>
    </xf>
    <xf numFmtId="0" fontId="0" fillId="33" borderId="27" xfId="0" applyFill="1" applyBorder="1" applyAlignment="1">
      <alignment/>
    </xf>
    <xf numFmtId="10" fontId="0" fillId="33" borderId="0" xfId="0" applyNumberFormat="1" applyFill="1" applyAlignment="1">
      <alignment/>
    </xf>
    <xf numFmtId="0" fontId="0" fillId="0" borderId="57" xfId="0" applyBorder="1" applyAlignment="1">
      <alignment/>
    </xf>
    <xf numFmtId="10" fontId="0" fillId="0" borderId="58" xfId="0" applyNumberFormat="1" applyBorder="1" applyAlignment="1">
      <alignment/>
    </xf>
    <xf numFmtId="0" fontId="0" fillId="0" borderId="63" xfId="0" applyBorder="1" applyAlignment="1">
      <alignment/>
    </xf>
    <xf numFmtId="10" fontId="0" fillId="0" borderId="42" xfId="0" applyNumberFormat="1" applyBorder="1" applyAlignment="1">
      <alignment/>
    </xf>
    <xf numFmtId="0" fontId="0" fillId="0" borderId="64" xfId="0" applyBorder="1" applyAlignment="1">
      <alignment/>
    </xf>
    <xf numFmtId="10" fontId="0" fillId="0" borderId="65" xfId="0" applyNumberFormat="1" applyBorder="1" applyAlignment="1">
      <alignment/>
    </xf>
    <xf numFmtId="0" fontId="0" fillId="0" borderId="28" xfId="0" applyBorder="1" applyAlignment="1">
      <alignment/>
    </xf>
    <xf numFmtId="10" fontId="0" fillId="0" borderId="23" xfId="0" applyNumberFormat="1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44" xfId="0" applyNumberFormat="1" applyBorder="1" applyAlignment="1">
      <alignment horizontal="center"/>
    </xf>
    <xf numFmtId="10" fontId="0" fillId="0" borderId="62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10" fontId="3" fillId="34" borderId="66" xfId="0" applyNumberFormat="1" applyFont="1" applyFill="1" applyBorder="1" applyAlignment="1">
      <alignment horizontal="center"/>
    </xf>
    <xf numFmtId="0" fontId="0" fillId="34" borderId="26" xfId="0" applyFill="1" applyBorder="1" applyAlignment="1">
      <alignment/>
    </xf>
    <xf numFmtId="10" fontId="0" fillId="34" borderId="48" xfId="0" applyNumberFormat="1" applyFill="1" applyBorder="1" applyAlignment="1">
      <alignment/>
    </xf>
    <xf numFmtId="10" fontId="0" fillId="34" borderId="49" xfId="0" applyNumberFormat="1" applyFill="1" applyBorder="1" applyAlignment="1">
      <alignment/>
    </xf>
    <xf numFmtId="0" fontId="3" fillId="34" borderId="4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67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68" xfId="0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0" fontId="3" fillId="0" borderId="66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10" fontId="0" fillId="0" borderId="48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2" xfId="0" applyFill="1" applyBorder="1" applyAlignment="1">
      <alignment/>
    </xf>
    <xf numFmtId="10" fontId="0" fillId="0" borderId="49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6" xfId="0" applyFill="1" applyBorder="1" applyAlignment="1">
      <alignment/>
    </xf>
    <xf numFmtId="10" fontId="0" fillId="0" borderId="51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53" xfId="0" applyFill="1" applyBorder="1" applyAlignment="1">
      <alignment/>
    </xf>
    <xf numFmtId="10" fontId="0" fillId="0" borderId="54" xfId="0" applyNumberFormat="1" applyFill="1" applyBorder="1" applyAlignment="1">
      <alignment/>
    </xf>
    <xf numFmtId="0" fontId="0" fillId="0" borderId="63" xfId="0" applyFill="1" applyBorder="1" applyAlignment="1">
      <alignment/>
    </xf>
    <xf numFmtId="10" fontId="0" fillId="0" borderId="69" xfId="0" applyNumberFormat="1" applyFill="1" applyBorder="1" applyAlignment="1">
      <alignment/>
    </xf>
    <xf numFmtId="0" fontId="0" fillId="0" borderId="64" xfId="0" applyFill="1" applyBorder="1" applyAlignment="1">
      <alignment/>
    </xf>
    <xf numFmtId="10" fontId="0" fillId="0" borderId="65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Fill="1" applyBorder="1" applyAlignment="1">
      <alignment/>
    </xf>
    <xf numFmtId="10" fontId="0" fillId="0" borderId="50" xfId="0" applyNumberFormat="1" applyFill="1" applyBorder="1" applyAlignment="1">
      <alignment/>
    </xf>
    <xf numFmtId="0" fontId="0" fillId="0" borderId="46" xfId="0" applyFill="1" applyBorder="1" applyAlignment="1">
      <alignment/>
    </xf>
    <xf numFmtId="10" fontId="0" fillId="0" borderId="70" xfId="0" applyNumberForma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33" borderId="71" xfId="0" applyFill="1" applyBorder="1" applyAlignment="1">
      <alignment/>
    </xf>
    <xf numFmtId="0" fontId="6" fillId="0" borderId="0" xfId="0" applyFont="1" applyAlignment="1">
      <alignment wrapText="1"/>
    </xf>
    <xf numFmtId="0" fontId="0" fillId="0" borderId="15" xfId="0" applyBorder="1" applyAlignment="1">
      <alignment horizontal="center"/>
    </xf>
    <xf numFmtId="0" fontId="0" fillId="0" borderId="63" xfId="0" applyBorder="1" applyAlignment="1">
      <alignment horizontal="center"/>
    </xf>
    <xf numFmtId="10" fontId="0" fillId="0" borderId="69" xfId="0" applyNumberFormat="1" applyBorder="1" applyAlignment="1">
      <alignment horizontal="center"/>
    </xf>
    <xf numFmtId="0" fontId="0" fillId="0" borderId="63" xfId="0" applyBorder="1" applyAlignment="1">
      <alignment/>
    </xf>
    <xf numFmtId="10" fontId="0" fillId="0" borderId="69" xfId="0" applyNumberFormat="1" applyBorder="1" applyAlignment="1">
      <alignment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Border="1" applyAlignment="1">
      <alignment horizontal="right"/>
    </xf>
    <xf numFmtId="0" fontId="0" fillId="0" borderId="75" xfId="0" applyBorder="1" applyAlignment="1">
      <alignment/>
    </xf>
    <xf numFmtId="10" fontId="0" fillId="0" borderId="42" xfId="0" applyNumberFormat="1" applyBorder="1" applyAlignment="1">
      <alignment horizontal="center"/>
    </xf>
    <xf numFmtId="0" fontId="0" fillId="0" borderId="76" xfId="0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8" xfId="0" applyBorder="1" applyAlignment="1">
      <alignment/>
    </xf>
    <xf numFmtId="10" fontId="0" fillId="0" borderId="35" xfId="0" applyNumberFormat="1" applyBorder="1" applyAlignment="1">
      <alignment horizontal="center"/>
    </xf>
    <xf numFmtId="0" fontId="0" fillId="0" borderId="77" xfId="0" applyBorder="1" applyAlignment="1">
      <alignment/>
    </xf>
    <xf numFmtId="0" fontId="0" fillId="0" borderId="77" xfId="0" applyFill="1" applyBorder="1" applyAlignment="1">
      <alignment/>
    </xf>
    <xf numFmtId="17" fontId="0" fillId="0" borderId="0" xfId="0" applyNumberFormat="1" applyAlignment="1">
      <alignment horizontal="right"/>
    </xf>
    <xf numFmtId="49" fontId="2" fillId="35" borderId="0" xfId="0" applyNumberFormat="1" applyFont="1" applyFill="1" applyAlignment="1">
      <alignment horizont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0" borderId="45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8" xfId="0" applyFill="1" applyBorder="1" applyAlignment="1">
      <alignment/>
    </xf>
    <xf numFmtId="10" fontId="0" fillId="36" borderId="80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7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6" xfId="0" applyFill="1" applyBorder="1" applyAlignment="1">
      <alignment/>
    </xf>
    <xf numFmtId="10" fontId="0" fillId="36" borderId="49" xfId="0" applyNumberFormat="1" applyFill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2" xfId="0" applyFill="1" applyBorder="1" applyAlignment="1">
      <alignment/>
    </xf>
    <xf numFmtId="0" fontId="0" fillId="0" borderId="0" xfId="0" applyFill="1" applyAlignment="1">
      <alignment horizontal="right"/>
    </xf>
    <xf numFmtId="0" fontId="7" fillId="0" borderId="0" xfId="0" applyFont="1" applyBorder="1" applyAlignment="1">
      <alignment/>
    </xf>
    <xf numFmtId="0" fontId="7" fillId="0" borderId="50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44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84" xfId="0" applyFont="1" applyBorder="1" applyAlignment="1">
      <alignment horizontal="center" wrapText="1"/>
    </xf>
    <xf numFmtId="0" fontId="7" fillId="0" borderId="85" xfId="0" applyFont="1" applyBorder="1" applyAlignment="1">
      <alignment horizontal="center" wrapText="1"/>
    </xf>
    <xf numFmtId="0" fontId="7" fillId="0" borderId="86" xfId="0" applyFont="1" applyBorder="1" applyAlignment="1">
      <alignment horizontal="center" wrapText="1"/>
    </xf>
    <xf numFmtId="0" fontId="7" fillId="0" borderId="83" xfId="0" applyFont="1" applyBorder="1" applyAlignment="1">
      <alignment horizontal="center" wrapText="1"/>
    </xf>
    <xf numFmtId="0" fontId="7" fillId="0" borderId="85" xfId="0" applyFont="1" applyBorder="1" applyAlignment="1">
      <alignment horizontal="center"/>
    </xf>
    <xf numFmtId="0" fontId="7" fillId="33" borderId="87" xfId="0" applyFont="1" applyFill="1" applyBorder="1" applyAlignment="1">
      <alignment horizontal="center" wrapText="1"/>
    </xf>
    <xf numFmtId="0" fontId="7" fillId="0" borderId="88" xfId="0" applyFont="1" applyBorder="1" applyAlignment="1">
      <alignment horizontal="center" wrapText="1"/>
    </xf>
    <xf numFmtId="0" fontId="7" fillId="0" borderId="89" xfId="0" applyFont="1" applyBorder="1" applyAlignment="1">
      <alignment horizontal="center" wrapText="1"/>
    </xf>
    <xf numFmtId="0" fontId="7" fillId="0" borderId="9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91" xfId="0" applyFont="1" applyBorder="1" applyAlignment="1">
      <alignment/>
    </xf>
    <xf numFmtId="0" fontId="8" fillId="0" borderId="92" xfId="0" applyFont="1" applyBorder="1" applyAlignment="1">
      <alignment/>
    </xf>
    <xf numFmtId="0" fontId="8" fillId="0" borderId="93" xfId="0" applyFont="1" applyBorder="1" applyAlignment="1">
      <alignment/>
    </xf>
    <xf numFmtId="0" fontId="8" fillId="0" borderId="94" xfId="0" applyFont="1" applyBorder="1" applyAlignment="1">
      <alignment/>
    </xf>
    <xf numFmtId="0" fontId="8" fillId="0" borderId="95" xfId="0" applyFont="1" applyBorder="1" applyAlignment="1">
      <alignment/>
    </xf>
    <xf numFmtId="0" fontId="8" fillId="33" borderId="91" xfId="0" applyFont="1" applyFill="1" applyBorder="1" applyAlignment="1">
      <alignment/>
    </xf>
    <xf numFmtId="0" fontId="8" fillId="0" borderId="96" xfId="0" applyFont="1" applyBorder="1" applyAlignment="1">
      <alignment/>
    </xf>
    <xf numFmtId="0" fontId="8" fillId="0" borderId="97" xfId="0" applyFont="1" applyBorder="1" applyAlignment="1">
      <alignment/>
    </xf>
    <xf numFmtId="0" fontId="8" fillId="0" borderId="98" xfId="0" applyFont="1" applyBorder="1" applyAlignment="1">
      <alignment/>
    </xf>
    <xf numFmtId="0" fontId="8" fillId="0" borderId="99" xfId="0" applyFont="1" applyBorder="1" applyAlignment="1">
      <alignment/>
    </xf>
    <xf numFmtId="0" fontId="8" fillId="0" borderId="100" xfId="0" applyFont="1" applyBorder="1" applyAlignment="1">
      <alignment/>
    </xf>
    <xf numFmtId="0" fontId="8" fillId="0" borderId="72" xfId="0" applyFont="1" applyBorder="1" applyAlignment="1">
      <alignment/>
    </xf>
    <xf numFmtId="0" fontId="8" fillId="0" borderId="101" xfId="0" applyFont="1" applyBorder="1" applyAlignment="1">
      <alignment/>
    </xf>
    <xf numFmtId="0" fontId="8" fillId="0" borderId="102" xfId="0" applyFont="1" applyBorder="1" applyAlignment="1">
      <alignment/>
    </xf>
    <xf numFmtId="0" fontId="8" fillId="0" borderId="103" xfId="0" applyFont="1" applyBorder="1" applyAlignment="1">
      <alignment/>
    </xf>
    <xf numFmtId="0" fontId="8" fillId="0" borderId="104" xfId="0" applyFont="1" applyBorder="1" applyAlignment="1">
      <alignment/>
    </xf>
    <xf numFmtId="0" fontId="8" fillId="33" borderId="72" xfId="0" applyFont="1" applyFill="1" applyBorder="1" applyAlignment="1">
      <alignment/>
    </xf>
    <xf numFmtId="0" fontId="8" fillId="0" borderId="105" xfId="0" applyFont="1" applyBorder="1" applyAlignment="1">
      <alignment/>
    </xf>
    <xf numFmtId="0" fontId="8" fillId="0" borderId="106" xfId="0" applyFont="1" applyBorder="1" applyAlignment="1">
      <alignment/>
    </xf>
    <xf numFmtId="0" fontId="8" fillId="0" borderId="79" xfId="0" applyFont="1" applyBorder="1" applyAlignment="1">
      <alignment/>
    </xf>
    <xf numFmtId="0" fontId="8" fillId="0" borderId="107" xfId="0" applyFont="1" applyBorder="1" applyAlignment="1">
      <alignment/>
    </xf>
    <xf numFmtId="0" fontId="8" fillId="0" borderId="108" xfId="0" applyFont="1" applyBorder="1" applyAlignment="1">
      <alignment/>
    </xf>
    <xf numFmtId="0" fontId="7" fillId="0" borderId="108" xfId="0" applyFont="1" applyBorder="1" applyAlignment="1">
      <alignment/>
    </xf>
    <xf numFmtId="0" fontId="7" fillId="0" borderId="109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10" xfId="0" applyFont="1" applyBorder="1" applyAlignment="1">
      <alignment/>
    </xf>
    <xf numFmtId="0" fontId="8" fillId="0" borderId="11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12" xfId="0" applyFont="1" applyBorder="1" applyAlignment="1">
      <alignment/>
    </xf>
    <xf numFmtId="0" fontId="8" fillId="0" borderId="113" xfId="0" applyFont="1" applyBorder="1" applyAlignment="1">
      <alignment/>
    </xf>
    <xf numFmtId="0" fontId="8" fillId="0" borderId="114" xfId="0" applyFont="1" applyBorder="1" applyAlignment="1">
      <alignment/>
    </xf>
    <xf numFmtId="0" fontId="8" fillId="33" borderId="31" xfId="0" applyFont="1" applyFill="1" applyBorder="1" applyAlignment="1">
      <alignment/>
    </xf>
    <xf numFmtId="0" fontId="8" fillId="0" borderId="115" xfId="0" applyFont="1" applyBorder="1" applyAlignment="1">
      <alignment/>
    </xf>
    <xf numFmtId="0" fontId="8" fillId="0" borderId="116" xfId="0" applyFont="1" applyBorder="1" applyAlignment="1">
      <alignment/>
    </xf>
    <xf numFmtId="0" fontId="8" fillId="0" borderId="109" xfId="0" applyFont="1" applyBorder="1" applyAlignment="1">
      <alignment/>
    </xf>
    <xf numFmtId="10" fontId="7" fillId="0" borderId="117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10" fontId="8" fillId="0" borderId="118" xfId="0" applyNumberFormat="1" applyFont="1" applyBorder="1" applyAlignment="1">
      <alignment/>
    </xf>
    <xf numFmtId="10" fontId="8" fillId="0" borderId="119" xfId="0" applyNumberFormat="1" applyFont="1" applyBorder="1" applyAlignment="1">
      <alignment/>
    </xf>
    <xf numFmtId="10" fontId="8" fillId="0" borderId="27" xfId="0" applyNumberFormat="1" applyFont="1" applyBorder="1" applyAlignment="1">
      <alignment/>
    </xf>
    <xf numFmtId="10" fontId="8" fillId="0" borderId="120" xfId="0" applyNumberFormat="1" applyFont="1" applyBorder="1" applyAlignment="1">
      <alignment/>
    </xf>
    <xf numFmtId="10" fontId="8" fillId="0" borderId="121" xfId="0" applyNumberFormat="1" applyFont="1" applyBorder="1" applyAlignment="1">
      <alignment/>
    </xf>
    <xf numFmtId="10" fontId="8" fillId="0" borderId="122" xfId="0" applyNumberFormat="1" applyFont="1" applyBorder="1" applyAlignment="1">
      <alignment/>
    </xf>
    <xf numFmtId="10" fontId="8" fillId="33" borderId="0" xfId="0" applyNumberFormat="1" applyFont="1" applyFill="1" applyBorder="1" applyAlignment="1">
      <alignment/>
    </xf>
    <xf numFmtId="10" fontId="8" fillId="0" borderId="123" xfId="0" applyNumberFormat="1" applyFont="1" applyBorder="1" applyAlignment="1">
      <alignment/>
    </xf>
    <xf numFmtId="10" fontId="8" fillId="0" borderId="124" xfId="0" applyNumberFormat="1" applyFont="1" applyBorder="1" applyAlignment="1">
      <alignment/>
    </xf>
    <xf numFmtId="10" fontId="8" fillId="0" borderId="117" xfId="0" applyNumberFormat="1" applyFont="1" applyBorder="1" applyAlignment="1">
      <alignment/>
    </xf>
    <xf numFmtId="10" fontId="8" fillId="0" borderId="125" xfId="0" applyNumberFormat="1" applyFont="1" applyBorder="1" applyAlignment="1">
      <alignment/>
    </xf>
    <xf numFmtId="10" fontId="8" fillId="0" borderId="126" xfId="0" applyNumberFormat="1" applyFont="1" applyBorder="1" applyAlignment="1">
      <alignment/>
    </xf>
    <xf numFmtId="10" fontId="8" fillId="0" borderId="127" xfId="0" applyNumberFormat="1" applyFont="1" applyBorder="1" applyAlignment="1">
      <alignment/>
    </xf>
    <xf numFmtId="10" fontId="8" fillId="0" borderId="128" xfId="0" applyNumberFormat="1" applyFont="1" applyBorder="1" applyAlignment="1">
      <alignment/>
    </xf>
    <xf numFmtId="10" fontId="8" fillId="0" borderId="129" xfId="0" applyNumberFormat="1" applyFont="1" applyBorder="1" applyAlignment="1">
      <alignment/>
    </xf>
    <xf numFmtId="10" fontId="8" fillId="0" borderId="130" xfId="0" applyNumberFormat="1" applyFont="1" applyBorder="1" applyAlignment="1">
      <alignment/>
    </xf>
    <xf numFmtId="10" fontId="8" fillId="33" borderId="19" xfId="0" applyNumberFormat="1" applyFont="1" applyFill="1" applyBorder="1" applyAlignment="1">
      <alignment/>
    </xf>
    <xf numFmtId="10" fontId="8" fillId="0" borderId="131" xfId="0" applyNumberFormat="1" applyFont="1" applyBorder="1" applyAlignment="1">
      <alignment/>
    </xf>
    <xf numFmtId="10" fontId="8" fillId="0" borderId="132" xfId="0" applyNumberFormat="1" applyFont="1" applyBorder="1" applyAlignment="1">
      <alignment/>
    </xf>
    <xf numFmtId="10" fontId="8" fillId="0" borderId="133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10" fontId="7" fillId="0" borderId="134" xfId="0" applyNumberFormat="1" applyFont="1" applyBorder="1" applyAlignment="1">
      <alignment/>
    </xf>
    <xf numFmtId="10" fontId="8" fillId="0" borderId="44" xfId="0" applyNumberFormat="1" applyFont="1" applyBorder="1" applyAlignment="1">
      <alignment/>
    </xf>
    <xf numFmtId="10" fontId="8" fillId="0" borderId="135" xfId="0" applyNumberFormat="1" applyFont="1" applyBorder="1" applyAlignment="1">
      <alignment/>
    </xf>
    <xf numFmtId="10" fontId="8" fillId="0" borderId="136" xfId="0" applyNumberFormat="1" applyFont="1" applyBorder="1" applyAlignment="1">
      <alignment/>
    </xf>
    <xf numFmtId="10" fontId="8" fillId="0" borderId="59" xfId="0" applyNumberFormat="1" applyFont="1" applyBorder="1" applyAlignment="1">
      <alignment/>
    </xf>
    <xf numFmtId="10" fontId="8" fillId="0" borderId="137" xfId="0" applyNumberFormat="1" applyFont="1" applyBorder="1" applyAlignment="1">
      <alignment/>
    </xf>
    <xf numFmtId="10" fontId="8" fillId="0" borderId="138" xfId="0" applyNumberFormat="1" applyFont="1" applyBorder="1" applyAlignment="1">
      <alignment/>
    </xf>
    <xf numFmtId="10" fontId="8" fillId="0" borderId="139" xfId="0" applyNumberFormat="1" applyFont="1" applyBorder="1" applyAlignment="1">
      <alignment/>
    </xf>
    <xf numFmtId="10" fontId="8" fillId="33" borderId="44" xfId="0" applyNumberFormat="1" applyFont="1" applyFill="1" applyBorder="1" applyAlignment="1">
      <alignment/>
    </xf>
    <xf numFmtId="10" fontId="8" fillId="0" borderId="140" xfId="0" applyNumberFormat="1" applyFont="1" applyBorder="1" applyAlignment="1">
      <alignment/>
    </xf>
    <xf numFmtId="10" fontId="8" fillId="0" borderId="141" xfId="0" applyNumberFormat="1" applyFont="1" applyBorder="1" applyAlignment="1">
      <alignment/>
    </xf>
    <xf numFmtId="10" fontId="8" fillId="0" borderId="134" xfId="0" applyNumberFormat="1" applyFont="1" applyBorder="1" applyAlignment="1">
      <alignment/>
    </xf>
    <xf numFmtId="0" fontId="7" fillId="0" borderId="0" xfId="0" applyFont="1" applyAlignment="1">
      <alignment/>
    </xf>
    <xf numFmtId="10" fontId="8" fillId="0" borderId="142" xfId="0" applyNumberFormat="1" applyFont="1" applyBorder="1" applyAlignment="1">
      <alignment/>
    </xf>
    <xf numFmtId="10" fontId="8" fillId="0" borderId="143" xfId="0" applyNumberFormat="1" applyFont="1" applyBorder="1" applyAlignment="1">
      <alignment/>
    </xf>
    <xf numFmtId="10" fontId="8" fillId="0" borderId="144" xfId="0" applyNumberFormat="1" applyFont="1" applyBorder="1" applyAlignment="1">
      <alignment/>
    </xf>
    <xf numFmtId="0" fontId="0" fillId="0" borderId="145" xfId="0" applyBorder="1" applyAlignment="1">
      <alignment/>
    </xf>
    <xf numFmtId="0" fontId="3" fillId="37" borderId="0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7" borderId="44" xfId="0" applyFont="1" applyFill="1" applyBorder="1" applyAlignment="1">
      <alignment horizontal="center"/>
    </xf>
    <xf numFmtId="0" fontId="3" fillId="38" borderId="45" xfId="0" applyFont="1" applyFill="1" applyBorder="1" applyAlignment="1">
      <alignment horizontal="center"/>
    </xf>
    <xf numFmtId="0" fontId="3" fillId="38" borderId="46" xfId="0" applyFont="1" applyFill="1" applyBorder="1" applyAlignment="1">
      <alignment horizontal="center"/>
    </xf>
    <xf numFmtId="10" fontId="3" fillId="38" borderId="66" xfId="0" applyNumberFormat="1" applyFont="1" applyFill="1" applyBorder="1" applyAlignment="1">
      <alignment horizontal="center"/>
    </xf>
    <xf numFmtId="0" fontId="3" fillId="37" borderId="46" xfId="0" applyFont="1" applyFill="1" applyBorder="1" applyAlignment="1">
      <alignment horizontal="center"/>
    </xf>
    <xf numFmtId="10" fontId="3" fillId="37" borderId="66" xfId="0" applyNumberFormat="1" applyFont="1" applyFill="1" applyBorder="1" applyAlignment="1">
      <alignment horizontal="center"/>
    </xf>
    <xf numFmtId="0" fontId="0" fillId="37" borderId="67" xfId="0" applyFill="1" applyBorder="1" applyAlignment="1">
      <alignment/>
    </xf>
    <xf numFmtId="0" fontId="0" fillId="38" borderId="26" xfId="0" applyFill="1" applyBorder="1" applyAlignment="1">
      <alignment/>
    </xf>
    <xf numFmtId="10" fontId="0" fillId="38" borderId="48" xfId="0" applyNumberFormat="1" applyFill="1" applyBorder="1" applyAlignment="1">
      <alignment/>
    </xf>
    <xf numFmtId="0" fontId="0" fillId="37" borderId="26" xfId="0" applyFill="1" applyBorder="1" applyAlignment="1">
      <alignment/>
    </xf>
    <xf numFmtId="10" fontId="0" fillId="37" borderId="48" xfId="0" applyNumberFormat="1" applyFill="1" applyBorder="1" applyAlignment="1">
      <alignment/>
    </xf>
    <xf numFmtId="0" fontId="0" fillId="37" borderId="0" xfId="0" applyFill="1" applyBorder="1" applyAlignment="1">
      <alignment/>
    </xf>
    <xf numFmtId="10" fontId="0" fillId="38" borderId="49" xfId="0" applyNumberFormat="1" applyFill="1" applyBorder="1" applyAlignment="1">
      <alignment/>
    </xf>
    <xf numFmtId="10" fontId="0" fillId="36" borderId="48" xfId="0" applyNumberFormat="1" applyFill="1" applyBorder="1" applyAlignment="1">
      <alignment/>
    </xf>
    <xf numFmtId="0" fontId="0" fillId="37" borderId="17" xfId="0" applyFill="1" applyBorder="1" applyAlignment="1">
      <alignment/>
    </xf>
    <xf numFmtId="0" fontId="0" fillId="38" borderId="146" xfId="0" applyFill="1" applyBorder="1" applyAlignment="1">
      <alignment/>
    </xf>
    <xf numFmtId="10" fontId="0" fillId="38" borderId="51" xfId="0" applyNumberFormat="1" applyFill="1" applyBorder="1" applyAlignment="1">
      <alignment/>
    </xf>
    <xf numFmtId="0" fontId="0" fillId="37" borderId="146" xfId="0" applyFill="1" applyBorder="1" applyAlignment="1">
      <alignment/>
    </xf>
    <xf numFmtId="10" fontId="0" fillId="37" borderId="147" xfId="0" applyNumberFormat="1" applyFill="1" applyBorder="1" applyAlignment="1">
      <alignment/>
    </xf>
    <xf numFmtId="0" fontId="8" fillId="0" borderId="148" xfId="0" applyFont="1" applyBorder="1" applyAlignment="1">
      <alignment/>
    </xf>
    <xf numFmtId="0" fontId="8" fillId="0" borderId="149" xfId="0" applyFont="1" applyBorder="1" applyAlignment="1">
      <alignment/>
    </xf>
    <xf numFmtId="0" fontId="8" fillId="0" borderId="150" xfId="0" applyFont="1" applyBorder="1" applyAlignment="1">
      <alignment/>
    </xf>
    <xf numFmtId="0" fontId="8" fillId="0" borderId="151" xfId="0" applyFont="1" applyBorder="1" applyAlignment="1">
      <alignment/>
    </xf>
    <xf numFmtId="0" fontId="8" fillId="0" borderId="152" xfId="0" applyFont="1" applyBorder="1" applyAlignment="1">
      <alignment/>
    </xf>
    <xf numFmtId="0" fontId="8" fillId="0" borderId="153" xfId="0" applyFont="1" applyBorder="1" applyAlignment="1">
      <alignment/>
    </xf>
    <xf numFmtId="0" fontId="8" fillId="33" borderId="154" xfId="0" applyFont="1" applyFill="1" applyBorder="1" applyAlignment="1">
      <alignment/>
    </xf>
    <xf numFmtId="0" fontId="8" fillId="33" borderId="155" xfId="0" applyFont="1" applyFill="1" applyBorder="1" applyAlignment="1">
      <alignment/>
    </xf>
    <xf numFmtId="0" fontId="8" fillId="0" borderId="156" xfId="0" applyFont="1" applyBorder="1" applyAlignment="1">
      <alignment/>
    </xf>
    <xf numFmtId="0" fontId="8" fillId="0" borderId="157" xfId="0" applyFont="1" applyBorder="1" applyAlignment="1">
      <alignment/>
    </xf>
    <xf numFmtId="0" fontId="8" fillId="0" borderId="158" xfId="0" applyFont="1" applyBorder="1" applyAlignment="1">
      <alignment/>
    </xf>
    <xf numFmtId="49" fontId="2" fillId="0" borderId="0" xfId="0" applyNumberFormat="1" applyFont="1" applyFill="1" applyAlignment="1">
      <alignment horizontal="center" wrapText="1"/>
    </xf>
    <xf numFmtId="165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 textRotation="90"/>
    </xf>
    <xf numFmtId="10" fontId="7" fillId="0" borderId="50" xfId="0" applyNumberFormat="1" applyFont="1" applyBorder="1" applyAlignment="1">
      <alignment/>
    </xf>
    <xf numFmtId="10" fontId="8" fillId="0" borderId="6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" fontId="3" fillId="7" borderId="0" xfId="0" applyNumberFormat="1" applyFont="1" applyFill="1" applyAlignment="1">
      <alignment/>
    </xf>
    <xf numFmtId="1" fontId="0" fillId="7" borderId="0" xfId="0" applyNumberFormat="1" applyFill="1" applyAlignment="1">
      <alignment horizontal="right"/>
    </xf>
    <xf numFmtId="1" fontId="0" fillId="7" borderId="0" xfId="0" applyNumberFormat="1" applyFill="1" applyAlignment="1">
      <alignment/>
    </xf>
    <xf numFmtId="0" fontId="0" fillId="12" borderId="0" xfId="0" applyFont="1" applyFill="1" applyAlignment="1">
      <alignment/>
    </xf>
    <xf numFmtId="0" fontId="0" fillId="12" borderId="0" xfId="0" applyFill="1" applyAlignment="1">
      <alignment/>
    </xf>
    <xf numFmtId="165" fontId="3" fillId="12" borderId="0" xfId="0" applyNumberFormat="1" applyFont="1" applyFill="1" applyAlignment="1">
      <alignment/>
    </xf>
    <xf numFmtId="1" fontId="0" fillId="12" borderId="0" xfId="0" applyNumberFormat="1" applyFont="1" applyFill="1" applyAlignment="1">
      <alignment/>
    </xf>
    <xf numFmtId="1" fontId="0" fillId="12" borderId="0" xfId="0" applyNumberFormat="1" applyFill="1" applyAlignment="1">
      <alignment/>
    </xf>
    <xf numFmtId="0" fontId="0" fillId="39" borderId="0" xfId="0" applyFill="1" applyAlignment="1">
      <alignment horizontal="right"/>
    </xf>
    <xf numFmtId="0" fontId="0" fillId="40" borderId="0" xfId="0" applyFill="1" applyAlignment="1">
      <alignment horizontal="right"/>
    </xf>
    <xf numFmtId="17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17" fontId="0" fillId="16" borderId="0" xfId="0" applyNumberFormat="1" applyFill="1" applyAlignment="1">
      <alignment/>
    </xf>
    <xf numFmtId="1" fontId="0" fillId="16" borderId="0" xfId="0" applyNumberFormat="1" applyFill="1" applyAlignment="1">
      <alignment/>
    </xf>
    <xf numFmtId="0" fontId="0" fillId="16" borderId="0" xfId="0" applyFill="1" applyAlignment="1">
      <alignment/>
    </xf>
    <xf numFmtId="1" fontId="3" fillId="7" borderId="0" xfId="0" applyNumberFormat="1" applyFont="1" applyFill="1" applyAlignment="1" applyProtection="1">
      <alignment/>
      <protection/>
    </xf>
    <xf numFmtId="1" fontId="0" fillId="7" borderId="0" xfId="0" applyNumberFormat="1" applyFill="1" applyAlignment="1" applyProtection="1">
      <alignment horizontal="right"/>
      <protection/>
    </xf>
    <xf numFmtId="165" fontId="3" fillId="12" borderId="0" xfId="0" applyNumberFormat="1" applyFont="1" applyFill="1" applyAlignment="1" applyProtection="1">
      <alignment/>
      <protection/>
    </xf>
    <xf numFmtId="1" fontId="0" fillId="12" borderId="0" xfId="0" applyNumberFormat="1" applyFont="1" applyFill="1" applyAlignment="1" applyProtection="1">
      <alignment/>
      <protection/>
    </xf>
    <xf numFmtId="1" fontId="0" fillId="12" borderId="0" xfId="0" applyNumberFormat="1" applyFill="1" applyAlignment="1" applyProtection="1">
      <alignment/>
      <protection/>
    </xf>
    <xf numFmtId="0" fontId="0" fillId="1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17" fontId="0" fillId="16" borderId="0" xfId="0" applyNumberFormat="1" applyFill="1" applyAlignment="1" applyProtection="1">
      <alignment/>
      <protection/>
    </xf>
    <xf numFmtId="1" fontId="0" fillId="16" borderId="0" xfId="0" applyNumberForma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0" fontId="0" fillId="41" borderId="0" xfId="0" applyFont="1" applyFill="1" applyAlignment="1">
      <alignment/>
    </xf>
    <xf numFmtId="1" fontId="0" fillId="41" borderId="0" xfId="0" applyNumberFormat="1" applyFill="1" applyAlignment="1">
      <alignment/>
    </xf>
    <xf numFmtId="0" fontId="7" fillId="0" borderId="159" xfId="0" applyFont="1" applyBorder="1" applyAlignment="1">
      <alignment horizontal="center" vertical="center" textRotation="90"/>
    </xf>
    <xf numFmtId="0" fontId="7" fillId="0" borderId="160" xfId="0" applyFont="1" applyBorder="1" applyAlignment="1">
      <alignment horizontal="center" vertical="center" textRotation="90"/>
    </xf>
    <xf numFmtId="0" fontId="7" fillId="0" borderId="161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/>
    </xf>
    <xf numFmtId="0" fontId="7" fillId="0" borderId="147" xfId="0" applyFont="1" applyBorder="1" applyAlignment="1">
      <alignment horizontal="center"/>
    </xf>
    <xf numFmtId="0" fontId="7" fillId="0" borderId="162" xfId="0" applyFont="1" applyBorder="1" applyAlignment="1">
      <alignment horizontal="center"/>
    </xf>
    <xf numFmtId="0" fontId="7" fillId="0" borderId="16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164" xfId="0" applyFont="1" applyBorder="1" applyAlignment="1">
      <alignment horizontal="center" vertical="center" textRotation="90"/>
    </xf>
    <xf numFmtId="0" fontId="3" fillId="38" borderId="68" xfId="0" applyFont="1" applyFill="1" applyBorder="1" applyAlignment="1">
      <alignment horizontal="center"/>
    </xf>
    <xf numFmtId="0" fontId="3" fillId="38" borderId="147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7" xfId="0" applyFont="1" applyBorder="1" applyAlignment="1">
      <alignment horizontal="center"/>
    </xf>
    <xf numFmtId="0" fontId="3" fillId="38" borderId="102" xfId="0" applyFont="1" applyFill="1" applyBorder="1" applyAlignment="1">
      <alignment horizontal="center"/>
    </xf>
    <xf numFmtId="0" fontId="3" fillId="38" borderId="165" xfId="0" applyFont="1" applyFill="1" applyBorder="1" applyAlignment="1">
      <alignment horizontal="center"/>
    </xf>
    <xf numFmtId="0" fontId="3" fillId="37" borderId="102" xfId="0" applyFont="1" applyFill="1" applyBorder="1" applyAlignment="1">
      <alignment horizontal="center"/>
    </xf>
    <xf numFmtId="0" fontId="3" fillId="37" borderId="165" xfId="0" applyFont="1" applyFill="1" applyBorder="1" applyAlignment="1">
      <alignment horizontal="center"/>
    </xf>
    <xf numFmtId="0" fontId="3" fillId="34" borderId="102" xfId="0" applyFont="1" applyFill="1" applyBorder="1" applyAlignment="1">
      <alignment horizontal="center"/>
    </xf>
    <xf numFmtId="0" fontId="3" fillId="34" borderId="165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47" xfId="0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68" xfId="0" applyFont="1" applyFill="1" applyBorder="1" applyAlignment="1">
      <alignment horizontal="center"/>
    </xf>
    <xf numFmtId="0" fontId="3" fillId="34" borderId="147" xfId="0" applyFont="1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66" xfId="0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3" fillId="0" borderId="102" xfId="0" applyFont="1" applyFill="1" applyBorder="1" applyAlignment="1">
      <alignment horizontal="center"/>
    </xf>
    <xf numFmtId="0" fontId="3" fillId="0" borderId="16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14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"/>
  <sheetViews>
    <sheetView tabSelected="1" zoomScalePageLayoutView="0" workbookViewId="0" topLeftCell="AJ1">
      <selection activeCell="W12" sqref="W12"/>
    </sheetView>
  </sheetViews>
  <sheetFormatPr defaultColWidth="9.140625" defaultRowHeight="12.75"/>
  <cols>
    <col min="1" max="1" width="14.57421875" style="0" customWidth="1"/>
    <col min="2" max="2" width="7.421875" style="0" customWidth="1"/>
    <col min="3" max="3" width="7.00390625" style="0" customWidth="1"/>
    <col min="4" max="4" width="7.140625" style="0" customWidth="1"/>
    <col min="5" max="5" width="7.28125" style="0" customWidth="1"/>
    <col min="6" max="6" width="7.140625" style="0" customWidth="1"/>
    <col min="7" max="7" width="7.7109375" style="0" customWidth="1"/>
    <col min="8" max="8" width="8.00390625" style="0" customWidth="1"/>
    <col min="10" max="10" width="7.28125" style="0" customWidth="1"/>
    <col min="11" max="11" width="6.8515625" style="0" customWidth="1"/>
    <col min="12" max="12" width="6.00390625" style="0" customWidth="1"/>
    <col min="15" max="17" width="9.421875" style="177" customWidth="1"/>
    <col min="18" max="18" width="7.00390625" style="0" customWidth="1"/>
    <col min="19" max="19" width="5.57421875" style="0" customWidth="1"/>
    <col min="20" max="20" width="5.8515625" style="0" customWidth="1"/>
    <col min="21" max="21" width="10.7109375" style="0" customWidth="1"/>
    <col min="26" max="26" width="10.7109375" style="0" customWidth="1"/>
    <col min="27" max="28" width="9.140625" style="0" customWidth="1"/>
    <col min="29" max="29" width="7.28125" style="0" customWidth="1"/>
    <col min="30" max="30" width="7.00390625" style="0" customWidth="1"/>
    <col min="34" max="34" width="10.7109375" style="0" customWidth="1"/>
    <col min="42" max="42" width="0" style="0" hidden="1" customWidth="1"/>
    <col min="43" max="46" width="10.7109375" style="0" customWidth="1"/>
    <col min="47" max="47" width="7.28125" style="0" customWidth="1"/>
    <col min="48" max="48" width="7.7109375" style="0" customWidth="1"/>
    <col min="49" max="49" width="10.8515625" style="0" customWidth="1"/>
  </cols>
  <sheetData>
    <row r="1" spans="1:49" s="363" customFormat="1" ht="75">
      <c r="A1" s="359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4" t="s">
        <v>192</v>
      </c>
      <c r="Q1" s="364" t="s">
        <v>191</v>
      </c>
      <c r="R1" s="362" t="s">
        <v>9</v>
      </c>
      <c r="S1" s="362" t="s">
        <v>10</v>
      </c>
      <c r="T1" s="362" t="s">
        <v>185</v>
      </c>
      <c r="U1" s="362" t="s">
        <v>38</v>
      </c>
      <c r="V1" s="362" t="s">
        <v>94</v>
      </c>
      <c r="W1" s="362" t="s">
        <v>13</v>
      </c>
      <c r="X1" s="362" t="s">
        <v>100</v>
      </c>
      <c r="Y1" s="362" t="s">
        <v>175</v>
      </c>
      <c r="Z1" s="362" t="s">
        <v>176</v>
      </c>
      <c r="AA1" s="362" t="s">
        <v>177</v>
      </c>
      <c r="AB1" s="362" t="s">
        <v>189</v>
      </c>
      <c r="AC1" s="362" t="s">
        <v>29</v>
      </c>
      <c r="AD1" s="362" t="s">
        <v>15</v>
      </c>
      <c r="AE1" s="362" t="s">
        <v>182</v>
      </c>
      <c r="AF1" s="362" t="s">
        <v>183</v>
      </c>
      <c r="AG1" s="362" t="s">
        <v>186</v>
      </c>
      <c r="AH1" s="362" t="s">
        <v>199</v>
      </c>
      <c r="AI1" s="362" t="s">
        <v>184</v>
      </c>
      <c r="AJ1" s="362" t="s">
        <v>193</v>
      </c>
      <c r="AK1" s="362" t="s">
        <v>194</v>
      </c>
      <c r="AL1" s="362" t="s">
        <v>39</v>
      </c>
      <c r="AM1" s="362" t="s">
        <v>18</v>
      </c>
      <c r="AN1" s="365" t="s">
        <v>22</v>
      </c>
      <c r="AO1" s="366" t="s">
        <v>23</v>
      </c>
      <c r="AP1" s="366" t="s">
        <v>24</v>
      </c>
      <c r="AQ1" s="366" t="s">
        <v>197</v>
      </c>
      <c r="AR1" s="366" t="s">
        <v>196</v>
      </c>
      <c r="AS1" s="366" t="s">
        <v>198</v>
      </c>
      <c r="AT1" s="366" t="s">
        <v>107</v>
      </c>
      <c r="AU1" s="366" t="s">
        <v>140</v>
      </c>
      <c r="AV1" s="366" t="s">
        <v>179</v>
      </c>
      <c r="AW1" s="366" t="s">
        <v>180</v>
      </c>
    </row>
    <row r="2" spans="1:49" ht="12.75">
      <c r="A2" s="342">
        <v>44562</v>
      </c>
      <c r="B2" s="8">
        <v>757</v>
      </c>
      <c r="C2">
        <v>795</v>
      </c>
      <c r="D2">
        <v>204</v>
      </c>
      <c r="E2">
        <v>15</v>
      </c>
      <c r="F2">
        <v>803</v>
      </c>
      <c r="G2">
        <v>4163</v>
      </c>
      <c r="H2">
        <v>194</v>
      </c>
      <c r="I2">
        <v>39</v>
      </c>
      <c r="J2">
        <v>221</v>
      </c>
      <c r="K2">
        <v>6</v>
      </c>
      <c r="L2">
        <v>8</v>
      </c>
      <c r="M2">
        <v>116</v>
      </c>
      <c r="N2">
        <v>1095</v>
      </c>
      <c r="O2" s="177">
        <v>29</v>
      </c>
      <c r="P2" s="177">
        <v>19</v>
      </c>
      <c r="Q2" s="177">
        <v>39</v>
      </c>
      <c r="R2" s="177">
        <v>42</v>
      </c>
      <c r="S2" s="177">
        <v>1</v>
      </c>
      <c r="T2" s="177">
        <v>47</v>
      </c>
      <c r="U2" s="177">
        <v>8609</v>
      </c>
      <c r="V2" s="177">
        <v>4</v>
      </c>
      <c r="W2" s="177">
        <v>103</v>
      </c>
      <c r="X2" s="177">
        <v>46</v>
      </c>
      <c r="Y2" s="177">
        <v>5</v>
      </c>
      <c r="Z2" s="177">
        <v>4</v>
      </c>
      <c r="AA2" s="177">
        <v>0</v>
      </c>
      <c r="AB2" s="177">
        <v>5</v>
      </c>
      <c r="AC2" s="177">
        <v>1</v>
      </c>
      <c r="AD2" s="177">
        <v>251</v>
      </c>
      <c r="AE2" s="177">
        <v>2196</v>
      </c>
      <c r="AF2" s="177">
        <v>49</v>
      </c>
      <c r="AG2" s="177">
        <v>677</v>
      </c>
      <c r="AH2" s="177">
        <v>239</v>
      </c>
      <c r="AI2" s="177">
        <v>184</v>
      </c>
      <c r="AJ2" s="177">
        <v>0</v>
      </c>
      <c r="AK2" s="177">
        <v>3393</v>
      </c>
      <c r="AL2" s="177">
        <v>3393</v>
      </c>
      <c r="AM2" s="177">
        <v>100</v>
      </c>
      <c r="AN2" s="177">
        <v>8</v>
      </c>
      <c r="AO2" s="177">
        <v>0</v>
      </c>
      <c r="AP2" s="177"/>
      <c r="AQ2" s="177">
        <v>302</v>
      </c>
      <c r="AR2">
        <v>134</v>
      </c>
      <c r="AT2">
        <v>704</v>
      </c>
      <c r="AU2">
        <v>53</v>
      </c>
      <c r="AV2">
        <v>2292</v>
      </c>
      <c r="AW2">
        <v>10901</v>
      </c>
    </row>
    <row r="3" spans="1:49" ht="12.75">
      <c r="A3" s="342">
        <v>44593</v>
      </c>
      <c r="B3" s="11">
        <v>746</v>
      </c>
      <c r="C3" s="11">
        <v>827</v>
      </c>
      <c r="D3" s="11">
        <v>235</v>
      </c>
      <c r="E3" s="11">
        <v>17</v>
      </c>
      <c r="F3" s="11">
        <v>917</v>
      </c>
      <c r="G3" s="11">
        <v>4297</v>
      </c>
      <c r="H3" s="11">
        <v>197</v>
      </c>
      <c r="I3" s="11">
        <v>49</v>
      </c>
      <c r="J3" s="11">
        <v>247</v>
      </c>
      <c r="K3" s="11">
        <v>32</v>
      </c>
      <c r="L3" s="11">
        <v>3</v>
      </c>
      <c r="M3" s="11">
        <v>125</v>
      </c>
      <c r="N3" s="11">
        <v>1049</v>
      </c>
      <c r="O3" s="217">
        <v>28</v>
      </c>
      <c r="P3" s="217">
        <v>25</v>
      </c>
      <c r="Q3" s="217">
        <v>30</v>
      </c>
      <c r="R3" s="11">
        <v>37</v>
      </c>
      <c r="S3" s="11">
        <v>0</v>
      </c>
      <c r="T3" s="11">
        <v>55</v>
      </c>
      <c r="U3" s="11">
        <v>8938</v>
      </c>
      <c r="V3" s="11">
        <v>0</v>
      </c>
      <c r="W3" s="11">
        <v>91</v>
      </c>
      <c r="X3" s="11">
        <v>70</v>
      </c>
      <c r="Y3" s="11">
        <v>10</v>
      </c>
      <c r="Z3" s="11">
        <v>5</v>
      </c>
      <c r="AA3" s="11">
        <v>0</v>
      </c>
      <c r="AB3" s="11">
        <v>4</v>
      </c>
      <c r="AC3" s="11">
        <v>4</v>
      </c>
      <c r="AD3" s="11">
        <v>200</v>
      </c>
      <c r="AE3" s="11">
        <v>1820</v>
      </c>
      <c r="AF3" s="11">
        <v>93</v>
      </c>
      <c r="AG3" s="11">
        <v>562</v>
      </c>
      <c r="AH3" s="11">
        <v>225</v>
      </c>
      <c r="AI3" s="11">
        <v>172</v>
      </c>
      <c r="AJ3" s="11">
        <v>0</v>
      </c>
      <c r="AK3" s="11">
        <v>3288</v>
      </c>
      <c r="AL3" s="11">
        <v>3288</v>
      </c>
      <c r="AM3" s="11">
        <v>71.75</v>
      </c>
      <c r="AN3" s="11">
        <v>8</v>
      </c>
      <c r="AO3" s="11">
        <v>3</v>
      </c>
      <c r="AP3" s="11"/>
      <c r="AQ3" s="11">
        <v>330</v>
      </c>
      <c r="AR3" s="11">
        <v>106</v>
      </c>
      <c r="AS3" s="11">
        <v>91</v>
      </c>
      <c r="AT3" s="11">
        <v>730</v>
      </c>
      <c r="AU3" s="11">
        <v>53</v>
      </c>
      <c r="AV3" s="11">
        <v>2141</v>
      </c>
      <c r="AW3" s="11">
        <v>11079</v>
      </c>
    </row>
    <row r="4" spans="1:49" ht="12.75">
      <c r="A4" s="342">
        <v>44621</v>
      </c>
      <c r="B4" s="11">
        <v>923</v>
      </c>
      <c r="C4" s="11">
        <v>1013</v>
      </c>
      <c r="D4" s="11">
        <v>265</v>
      </c>
      <c r="E4" s="11">
        <v>20</v>
      </c>
      <c r="F4" s="11">
        <v>1224</v>
      </c>
      <c r="G4" s="11">
        <v>5544</v>
      </c>
      <c r="H4" s="11">
        <v>256</v>
      </c>
      <c r="I4" s="11">
        <v>52</v>
      </c>
      <c r="J4" s="11">
        <v>297</v>
      </c>
      <c r="K4" s="11">
        <v>49</v>
      </c>
      <c r="L4" s="11">
        <v>0</v>
      </c>
      <c r="M4" s="11">
        <v>138</v>
      </c>
      <c r="N4" s="11">
        <v>1350</v>
      </c>
      <c r="O4" s="217">
        <v>27</v>
      </c>
      <c r="P4" s="217">
        <v>27</v>
      </c>
      <c r="Q4" s="217">
        <v>19</v>
      </c>
      <c r="R4" s="11">
        <v>48</v>
      </c>
      <c r="S4" s="11">
        <v>5</v>
      </c>
      <c r="T4" s="11">
        <v>49</v>
      </c>
      <c r="U4" s="11">
        <v>11343</v>
      </c>
      <c r="V4" s="11">
        <v>5</v>
      </c>
      <c r="W4" s="11">
        <v>115</v>
      </c>
      <c r="X4" s="11">
        <v>85</v>
      </c>
      <c r="Y4" s="11">
        <v>13</v>
      </c>
      <c r="Z4" s="11">
        <v>4</v>
      </c>
      <c r="AA4" s="11">
        <v>0</v>
      </c>
      <c r="AB4" s="11">
        <v>9</v>
      </c>
      <c r="AC4" s="11">
        <v>6</v>
      </c>
      <c r="AD4" s="11">
        <v>298</v>
      </c>
      <c r="AE4" s="11">
        <v>2262</v>
      </c>
      <c r="AF4" s="11">
        <v>235</v>
      </c>
      <c r="AG4" s="11">
        <v>2497</v>
      </c>
      <c r="AH4" s="11">
        <v>327</v>
      </c>
      <c r="AI4" s="11">
        <v>248</v>
      </c>
      <c r="AJ4" s="11">
        <v>0</v>
      </c>
      <c r="AK4" s="11">
        <v>4151</v>
      </c>
      <c r="AL4" s="11">
        <v>4151</v>
      </c>
      <c r="AM4" s="11">
        <v>83.75</v>
      </c>
      <c r="AN4" s="11">
        <v>60</v>
      </c>
      <c r="AO4" s="11">
        <v>2</v>
      </c>
      <c r="AP4" s="11"/>
      <c r="AQ4" s="11">
        <v>611</v>
      </c>
      <c r="AR4" s="11">
        <v>142</v>
      </c>
      <c r="AS4" s="11">
        <v>83</v>
      </c>
      <c r="AT4" s="11">
        <v>864</v>
      </c>
      <c r="AU4" s="11">
        <v>69</v>
      </c>
      <c r="AV4" s="11">
        <v>2041</v>
      </c>
      <c r="AW4" s="11">
        <v>13384</v>
      </c>
    </row>
    <row r="5" spans="1:49" ht="12.75">
      <c r="A5" s="342">
        <v>44652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17"/>
      <c r="P5" s="217"/>
      <c r="Q5" s="217"/>
      <c r="R5" s="11"/>
      <c r="S5" s="11"/>
      <c r="T5" s="11"/>
      <c r="U5" s="11"/>
      <c r="V5" s="217"/>
      <c r="W5" s="11"/>
      <c r="X5" s="217"/>
      <c r="Y5" s="217"/>
      <c r="Z5" s="217"/>
      <c r="AA5" s="217"/>
      <c r="AB5" s="217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217"/>
      <c r="AN5" s="217"/>
      <c r="AO5" s="217"/>
      <c r="AP5" s="217"/>
      <c r="AQ5" s="217"/>
      <c r="AR5" s="217"/>
      <c r="AS5" s="217"/>
      <c r="AT5" s="11"/>
      <c r="AU5" s="217"/>
      <c r="AV5" s="217"/>
      <c r="AW5" s="217"/>
    </row>
    <row r="6" spans="1:49" ht="12.75">
      <c r="A6" s="342">
        <v>44682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17"/>
      <c r="P6" s="217"/>
      <c r="Q6" s="217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217"/>
      <c r="AN6" s="217"/>
      <c r="AO6" s="217"/>
      <c r="AP6" s="357"/>
      <c r="AQ6" s="217"/>
      <c r="AR6" s="11"/>
      <c r="AS6" s="11"/>
      <c r="AT6" s="11"/>
      <c r="AU6" s="11"/>
      <c r="AV6" s="217"/>
      <c r="AW6" s="217"/>
    </row>
    <row r="7" spans="1:49" ht="12.75">
      <c r="A7" s="342">
        <v>44713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17"/>
      <c r="P7" s="217"/>
      <c r="Q7" s="217"/>
      <c r="R7" s="11"/>
      <c r="S7" s="11"/>
      <c r="T7" s="11"/>
      <c r="U7" s="11"/>
      <c r="V7" s="217"/>
      <c r="W7" s="217"/>
      <c r="X7" s="11"/>
      <c r="Y7" s="11"/>
      <c r="Z7" s="11"/>
      <c r="AA7" s="11"/>
      <c r="AB7" s="11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357"/>
      <c r="AQ7" s="217"/>
      <c r="AR7" s="217"/>
      <c r="AS7" s="217"/>
      <c r="AT7" s="11"/>
      <c r="AU7" s="217"/>
      <c r="AV7" s="217"/>
      <c r="AW7" s="217"/>
    </row>
    <row r="8" spans="1:49" ht="12.75">
      <c r="A8" s="342">
        <v>44743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217"/>
      <c r="P8" s="217"/>
      <c r="Q8" s="217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217"/>
      <c r="AO8" s="217"/>
      <c r="AP8" s="357"/>
      <c r="AQ8" s="11"/>
      <c r="AR8" s="11"/>
      <c r="AS8" s="11"/>
      <c r="AT8" s="11"/>
      <c r="AU8" s="11"/>
      <c r="AV8" s="217"/>
      <c r="AW8" s="217"/>
    </row>
    <row r="9" spans="1:49" s="177" customFormat="1" ht="12.75">
      <c r="A9" s="348">
        <v>44774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357"/>
      <c r="AQ9" s="217"/>
      <c r="AR9" s="217"/>
      <c r="AS9" s="217"/>
      <c r="AT9" s="217"/>
      <c r="AU9" s="217"/>
      <c r="AV9" s="217"/>
      <c r="AW9" s="217"/>
    </row>
    <row r="10" spans="1:49" ht="12.75">
      <c r="A10" s="342">
        <v>44805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17"/>
      <c r="P10" s="217"/>
      <c r="Q10" s="217"/>
      <c r="R10" s="11"/>
      <c r="S10" s="11"/>
      <c r="T10" s="11"/>
      <c r="U10" s="217"/>
      <c r="V10" s="11"/>
      <c r="W10" s="11"/>
      <c r="X10" s="217"/>
      <c r="Y10" s="217"/>
      <c r="Z10" s="217"/>
      <c r="AA10" s="217"/>
      <c r="AB10" s="217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217"/>
      <c r="AN10" s="217"/>
      <c r="AO10" s="217"/>
      <c r="AP10" s="357"/>
      <c r="AQ10" s="217"/>
      <c r="AR10" s="217"/>
      <c r="AS10" s="217"/>
      <c r="AT10" s="11"/>
      <c r="AU10" s="217"/>
      <c r="AV10" s="217"/>
      <c r="AW10" s="217"/>
    </row>
    <row r="11" spans="1:49" ht="12.75">
      <c r="A11" s="342">
        <v>44835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17"/>
      <c r="P11" s="217"/>
      <c r="Q11" s="217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217"/>
      <c r="AN11" s="11"/>
      <c r="AO11" s="11"/>
      <c r="AP11" s="11"/>
      <c r="AQ11" s="11"/>
      <c r="AR11" s="11"/>
      <c r="AS11" s="11"/>
      <c r="AT11" s="11"/>
      <c r="AU11" s="11"/>
      <c r="AV11" s="217"/>
      <c r="AW11" s="217"/>
    </row>
    <row r="12" spans="1:49" s="177" customFormat="1" ht="12.75">
      <c r="A12" s="348">
        <v>44866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</row>
    <row r="13" spans="1:49" ht="12.75">
      <c r="A13" s="342">
        <v>44896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17"/>
      <c r="P13" s="217"/>
      <c r="Q13" s="217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217"/>
      <c r="AW13" s="217"/>
    </row>
    <row r="15" ht="12.75">
      <c r="A15" s="7" t="s">
        <v>19</v>
      </c>
    </row>
    <row r="17" spans="1:49" s="351" customFormat="1" ht="12.75">
      <c r="A17" s="370" t="s">
        <v>173</v>
      </c>
      <c r="B17" s="371">
        <v>1178.9166666666667</v>
      </c>
      <c r="C17" s="371">
        <v>1274.6666666666667</v>
      </c>
      <c r="D17" s="371">
        <v>1341.1666666666667</v>
      </c>
      <c r="E17" s="371">
        <v>155.5</v>
      </c>
      <c r="F17" s="371">
        <v>1071.5833333333333</v>
      </c>
      <c r="G17" s="371">
        <v>6385.583333333333</v>
      </c>
      <c r="H17" s="371">
        <v>1022.5</v>
      </c>
      <c r="I17" s="371">
        <v>158.75</v>
      </c>
      <c r="J17" s="371">
        <v>326.4166666666667</v>
      </c>
      <c r="K17" s="371">
        <v>45</v>
      </c>
      <c r="L17" s="371">
        <v>43.333333333333336</v>
      </c>
      <c r="M17" s="371">
        <v>195.66666666666666</v>
      </c>
      <c r="N17" s="371">
        <v>1090.9166666666667</v>
      </c>
      <c r="O17" s="371">
        <v>26.166666666666668</v>
      </c>
      <c r="P17" s="371"/>
      <c r="Q17" s="371"/>
      <c r="R17" s="371">
        <v>34</v>
      </c>
      <c r="S17" s="371">
        <v>2.5833333333333335</v>
      </c>
      <c r="T17" s="371">
        <v>68.25</v>
      </c>
      <c r="U17" s="371">
        <v>14421</v>
      </c>
      <c r="V17" s="371">
        <v>10.916666666666666</v>
      </c>
      <c r="W17" s="371">
        <v>199</v>
      </c>
      <c r="X17" s="371">
        <v>125.11111111111111</v>
      </c>
      <c r="Y17" s="371"/>
      <c r="Z17" s="371"/>
      <c r="AA17" s="371"/>
      <c r="AB17" s="371"/>
      <c r="AC17" s="371">
        <v>88.58333333333333</v>
      </c>
      <c r="AD17" s="371">
        <v>1106.5833333333333</v>
      </c>
      <c r="AE17" s="371"/>
      <c r="AF17" s="371"/>
      <c r="AG17" s="371"/>
      <c r="AH17" s="371"/>
      <c r="AI17" s="371"/>
      <c r="AJ17" s="371"/>
      <c r="AK17" s="371"/>
      <c r="AL17" s="371">
        <v>9190</v>
      </c>
      <c r="AM17" s="371">
        <v>277.7083333333333</v>
      </c>
      <c r="AN17" s="371">
        <v>14.666666666666666</v>
      </c>
      <c r="AO17" s="371">
        <v>13.5</v>
      </c>
      <c r="AP17" s="371">
        <v>7.916666666666667</v>
      </c>
      <c r="AQ17" s="371">
        <v>0</v>
      </c>
      <c r="AR17" s="371">
        <v>0</v>
      </c>
      <c r="AS17" s="371"/>
      <c r="AT17" s="371">
        <v>1251.6666666666667</v>
      </c>
      <c r="AU17" s="371">
        <v>45.25</v>
      </c>
      <c r="AV17" s="371">
        <v>1438</v>
      </c>
      <c r="AW17" s="371">
        <v>15859</v>
      </c>
    </row>
    <row r="18" spans="1:49" s="353" customFormat="1" ht="12.75">
      <c r="A18" s="372" t="s">
        <v>174</v>
      </c>
      <c r="B18" s="373">
        <v>1362.8333333333333</v>
      </c>
      <c r="C18" s="374">
        <v>1364</v>
      </c>
      <c r="D18" s="374">
        <v>1211.4166666666667</v>
      </c>
      <c r="E18" s="374">
        <v>163.66666666666666</v>
      </c>
      <c r="F18" s="374">
        <v>1272.5</v>
      </c>
      <c r="G18" s="374">
        <v>6911.416666666667</v>
      </c>
      <c r="H18" s="374">
        <v>830.25</v>
      </c>
      <c r="I18" s="374">
        <v>191.58333333333334</v>
      </c>
      <c r="J18" s="374">
        <v>332.9166666666667</v>
      </c>
      <c r="K18" s="374">
        <v>46.666666666666664</v>
      </c>
      <c r="L18" s="374">
        <v>20.166666666666668</v>
      </c>
      <c r="M18" s="374">
        <v>178</v>
      </c>
      <c r="N18" s="374">
        <v>1356.1666666666667</v>
      </c>
      <c r="O18" s="374">
        <v>36.333333333333336</v>
      </c>
      <c r="P18" s="374"/>
      <c r="Q18" s="374"/>
      <c r="R18" s="374">
        <v>25.916666666666668</v>
      </c>
      <c r="S18" s="374">
        <v>2.3333333333333335</v>
      </c>
      <c r="T18" s="374">
        <v>111.66666666666667</v>
      </c>
      <c r="U18" s="374">
        <v>15394.25</v>
      </c>
      <c r="V18" s="374">
        <v>14</v>
      </c>
      <c r="W18" s="374">
        <v>176.83333333333334</v>
      </c>
      <c r="X18" s="374">
        <v>303.4166666666667</v>
      </c>
      <c r="Y18" s="374">
        <v>241</v>
      </c>
      <c r="Z18" s="374">
        <v>51.6</v>
      </c>
      <c r="AA18" s="374">
        <v>335.6666666666667</v>
      </c>
      <c r="AB18" s="374"/>
      <c r="AC18" s="374">
        <v>97.25</v>
      </c>
      <c r="AD18" s="374">
        <v>1201.0833333333333</v>
      </c>
      <c r="AE18" s="374"/>
      <c r="AF18" s="374"/>
      <c r="AG18" s="374"/>
      <c r="AH18" s="374"/>
      <c r="AI18" s="374"/>
      <c r="AJ18" s="374"/>
      <c r="AK18" s="374"/>
      <c r="AL18" s="374">
        <v>8688.25</v>
      </c>
      <c r="AM18" s="374">
        <v>243.52083333333334</v>
      </c>
      <c r="AN18" s="374">
        <v>11.25</v>
      </c>
      <c r="AO18" s="374">
        <v>11.333333333333334</v>
      </c>
      <c r="AP18" s="374">
        <v>4</v>
      </c>
      <c r="AQ18" s="374">
        <v>354.5</v>
      </c>
      <c r="AR18" s="374">
        <v>31.25</v>
      </c>
      <c r="AS18" s="374"/>
      <c r="AT18" s="374">
        <v>1291.0833333333333</v>
      </c>
      <c r="AU18" s="374">
        <v>53.333333333333336</v>
      </c>
      <c r="AV18" s="375">
        <v>1751</v>
      </c>
      <c r="AW18" s="376">
        <v>17145.25</v>
      </c>
    </row>
    <row r="19" spans="1:49" ht="12.75">
      <c r="A19" s="377" t="s">
        <v>178</v>
      </c>
      <c r="B19" s="378">
        <v>1565.7272727272727</v>
      </c>
      <c r="C19" s="378">
        <v>1442</v>
      </c>
      <c r="D19" s="378">
        <v>1049.2727272727273</v>
      </c>
      <c r="E19" s="378">
        <v>155.9090909090909</v>
      </c>
      <c r="F19" s="378">
        <v>1471.090909090909</v>
      </c>
      <c r="G19" s="378">
        <v>7883.818181818182</v>
      </c>
      <c r="H19" s="378">
        <v>711.2727272727273</v>
      </c>
      <c r="I19" s="378">
        <v>233.36363636363637</v>
      </c>
      <c r="J19" s="378">
        <v>443.27272727272725</v>
      </c>
      <c r="K19" s="378">
        <v>49.45454545454545</v>
      </c>
      <c r="L19" s="378">
        <v>18</v>
      </c>
      <c r="M19" s="378">
        <v>202.8181818181818</v>
      </c>
      <c r="N19" s="378">
        <v>1730.3636363636363</v>
      </c>
      <c r="O19" s="378">
        <v>34.27272727272727</v>
      </c>
      <c r="P19" s="378"/>
      <c r="Q19" s="378"/>
      <c r="R19" s="378">
        <v>27.90909090909091</v>
      </c>
      <c r="S19" s="378">
        <v>2.6363636363636362</v>
      </c>
      <c r="T19" s="378">
        <v>120.9090909090909</v>
      </c>
      <c r="U19" s="378">
        <v>17184.81818181818</v>
      </c>
      <c r="V19" s="378">
        <v>13.727272727272727</v>
      </c>
      <c r="W19" s="378">
        <v>180.8181818181818</v>
      </c>
      <c r="X19" s="378">
        <v>267</v>
      </c>
      <c r="Y19" s="378">
        <v>188.45454545454547</v>
      </c>
      <c r="Z19" s="378">
        <v>46.18181818181818</v>
      </c>
      <c r="AA19" s="378">
        <v>842.2727272727273</v>
      </c>
      <c r="AB19" s="378"/>
      <c r="AC19" s="378">
        <v>85.81818181818181</v>
      </c>
      <c r="AD19" s="378">
        <v>1217.2727272727273</v>
      </c>
      <c r="AE19" s="378"/>
      <c r="AF19" s="378"/>
      <c r="AG19" s="378"/>
      <c r="AH19" s="378"/>
      <c r="AI19" s="378"/>
      <c r="AJ19" s="378"/>
      <c r="AK19" s="378"/>
      <c r="AL19" s="378">
        <v>8809.818181818182</v>
      </c>
      <c r="AM19" s="378">
        <v>295.04545454545456</v>
      </c>
      <c r="AN19" s="378">
        <v>15.333333333333334</v>
      </c>
      <c r="AO19" s="378">
        <v>10.333333333333334</v>
      </c>
      <c r="AP19" s="378">
        <v>4.75</v>
      </c>
      <c r="AQ19" s="378">
        <v>266.4</v>
      </c>
      <c r="AR19" s="378">
        <v>64.8</v>
      </c>
      <c r="AS19" s="378"/>
      <c r="AT19" s="378">
        <v>1423.090909090909</v>
      </c>
      <c r="AU19" s="378">
        <v>36.3</v>
      </c>
      <c r="AV19" s="378">
        <v>2138.6363636363635</v>
      </c>
      <c r="AW19" s="379">
        <v>19323.454545454544</v>
      </c>
    </row>
    <row r="20" spans="1:49" ht="12.75">
      <c r="A20" s="382" t="s">
        <v>181</v>
      </c>
      <c r="B20" s="383">
        <v>498.4166666666667</v>
      </c>
      <c r="C20" s="383">
        <v>625.5</v>
      </c>
      <c r="D20" s="383">
        <v>258.6666666666667</v>
      </c>
      <c r="E20" s="383">
        <v>43.25</v>
      </c>
      <c r="F20" s="383">
        <v>574.1666666666666</v>
      </c>
      <c r="G20" s="383">
        <v>2452.8333333333335</v>
      </c>
      <c r="H20" s="383">
        <v>113.91666666666667</v>
      </c>
      <c r="I20" s="383">
        <v>53.25</v>
      </c>
      <c r="J20" s="383">
        <v>189.16666666666666</v>
      </c>
      <c r="K20" s="383">
        <v>20.666666666666668</v>
      </c>
      <c r="L20" s="383">
        <v>0.9166666666666666</v>
      </c>
      <c r="M20" s="383">
        <v>72.33333333333333</v>
      </c>
      <c r="N20" s="383">
        <v>496.0833333333333</v>
      </c>
      <c r="O20" s="383">
        <v>13.416666666666666</v>
      </c>
      <c r="P20" s="383"/>
      <c r="Q20" s="383"/>
      <c r="R20" s="383">
        <v>3.4166666666666665</v>
      </c>
      <c r="S20" s="383">
        <v>0.16666666666666666</v>
      </c>
      <c r="T20" s="383">
        <v>33</v>
      </c>
      <c r="U20" s="383">
        <v>5351.1</v>
      </c>
      <c r="V20" s="383">
        <v>1.9166666666666667</v>
      </c>
      <c r="W20" s="383">
        <v>41.5</v>
      </c>
      <c r="X20" s="383">
        <v>55.25</v>
      </c>
      <c r="Y20" s="383">
        <v>40.25</v>
      </c>
      <c r="Z20" s="383">
        <v>12.083333333333334</v>
      </c>
      <c r="AA20" s="383">
        <v>164</v>
      </c>
      <c r="AB20" s="383">
        <v>45.5</v>
      </c>
      <c r="AC20" s="383">
        <v>13.583333333333334</v>
      </c>
      <c r="AD20" s="383">
        <v>256.5833333333333</v>
      </c>
      <c r="AE20" s="383">
        <v>1352.0833333333333</v>
      </c>
      <c r="AF20" s="383">
        <v>49.833333333333336</v>
      </c>
      <c r="AG20" s="383">
        <v>226.625</v>
      </c>
      <c r="AH20" s="383"/>
      <c r="AI20" s="383">
        <v>185.25</v>
      </c>
      <c r="AJ20" s="383"/>
      <c r="AK20" s="383"/>
      <c r="AL20" s="383">
        <v>1949.1666666666667</v>
      </c>
      <c r="AM20" s="383">
        <v>57.916666666666664</v>
      </c>
      <c r="AN20" s="383">
        <v>3.9166666666666665</v>
      </c>
      <c r="AO20" s="383">
        <v>2.1666666666666665</v>
      </c>
      <c r="AP20" s="383"/>
      <c r="AQ20" s="383">
        <v>2748.6666666666665</v>
      </c>
      <c r="AR20" s="383">
        <v>48.27272727272727</v>
      </c>
      <c r="AS20" s="383"/>
      <c r="AT20" s="383">
        <v>520.8333333333334</v>
      </c>
      <c r="AU20" s="383">
        <v>2.6666666666666665</v>
      </c>
      <c r="AV20" s="383">
        <v>2667.909090909091</v>
      </c>
      <c r="AW20" s="383">
        <v>7584.181818181818</v>
      </c>
    </row>
    <row r="21" spans="1:49" ht="12.75">
      <c r="A21" s="384" t="s">
        <v>190</v>
      </c>
      <c r="B21" s="385">
        <v>394.4166666666667</v>
      </c>
      <c r="C21" s="385">
        <v>570</v>
      </c>
      <c r="D21" s="385">
        <v>103.33333333333333</v>
      </c>
      <c r="E21" s="385">
        <v>21.333333333333332</v>
      </c>
      <c r="F21" s="385">
        <v>657.9166666666666</v>
      </c>
      <c r="G21" s="385">
        <v>2688</v>
      </c>
      <c r="H21" s="385">
        <v>116.91666666666667</v>
      </c>
      <c r="I21" s="385">
        <v>32.75</v>
      </c>
      <c r="J21" s="385">
        <v>552.1666666666666</v>
      </c>
      <c r="K21" s="385">
        <v>14.666666666666666</v>
      </c>
      <c r="L21" s="385">
        <v>2.5</v>
      </c>
      <c r="M21" s="385">
        <v>86.58333333333333</v>
      </c>
      <c r="N21" s="385">
        <v>653.5</v>
      </c>
      <c r="O21" s="385">
        <v>21.833333333333332</v>
      </c>
      <c r="P21" s="385">
        <v>30.4</v>
      </c>
      <c r="Q21" s="385">
        <v>21</v>
      </c>
      <c r="R21" s="385">
        <v>19.916666666666668</v>
      </c>
      <c r="S21" s="385">
        <v>0.8181818181818182</v>
      </c>
      <c r="T21" s="385">
        <v>35.166666666666664</v>
      </c>
      <c r="U21" s="385">
        <v>6114.25</v>
      </c>
      <c r="V21" s="385">
        <v>3.4166666666666665</v>
      </c>
      <c r="W21" s="385">
        <v>64.08333333333333</v>
      </c>
      <c r="X21" s="385">
        <v>57.75</v>
      </c>
      <c r="Y21" s="385">
        <v>1.4166666666666667</v>
      </c>
      <c r="Z21" s="385">
        <v>0.5</v>
      </c>
      <c r="AA21" s="385">
        <v>0</v>
      </c>
      <c r="AB21" s="385">
        <v>12.666666666666666</v>
      </c>
      <c r="AC21" s="385">
        <v>0.08333333333333333</v>
      </c>
      <c r="AD21" s="385">
        <v>43.416666666666664</v>
      </c>
      <c r="AE21" s="385">
        <v>951.6666666666666</v>
      </c>
      <c r="AF21" s="385">
        <v>54.666666666666664</v>
      </c>
      <c r="AG21" s="385">
        <v>930.5</v>
      </c>
      <c r="AH21" s="385"/>
      <c r="AI21" s="385">
        <v>83.41666666666667</v>
      </c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</row>
    <row r="22" spans="1:49" ht="12.75">
      <c r="A22" t="s">
        <v>195</v>
      </c>
      <c r="B22">
        <f>AVERAGE(B2:B13)</f>
        <v>808.6666666666666</v>
      </c>
      <c r="C22">
        <f aca="true" t="shared" si="0" ref="C22:AJ22">AVERAGE(C2:C13)</f>
        <v>878.3333333333334</v>
      </c>
      <c r="D22">
        <f t="shared" si="0"/>
        <v>234.66666666666666</v>
      </c>
      <c r="E22">
        <f t="shared" si="0"/>
        <v>17.333333333333332</v>
      </c>
      <c r="F22">
        <f t="shared" si="0"/>
        <v>981.3333333333334</v>
      </c>
      <c r="G22">
        <f t="shared" si="0"/>
        <v>4668</v>
      </c>
      <c r="H22">
        <f t="shared" si="0"/>
        <v>215.66666666666666</v>
      </c>
      <c r="I22">
        <f t="shared" si="0"/>
        <v>46.666666666666664</v>
      </c>
      <c r="J22">
        <f t="shared" si="0"/>
        <v>255</v>
      </c>
      <c r="K22">
        <f t="shared" si="0"/>
        <v>29</v>
      </c>
      <c r="L22">
        <f t="shared" si="0"/>
        <v>3.6666666666666665</v>
      </c>
      <c r="M22">
        <f t="shared" si="0"/>
        <v>126.33333333333333</v>
      </c>
      <c r="N22">
        <f t="shared" si="0"/>
        <v>1164.6666666666667</v>
      </c>
      <c r="O22" s="177">
        <f t="shared" si="0"/>
        <v>28</v>
      </c>
      <c r="P22" s="177">
        <f t="shared" si="0"/>
        <v>23.666666666666668</v>
      </c>
      <c r="Q22" s="177">
        <f t="shared" si="0"/>
        <v>29.333333333333332</v>
      </c>
      <c r="R22" s="177">
        <f t="shared" si="0"/>
        <v>42.333333333333336</v>
      </c>
      <c r="S22" s="177">
        <f t="shared" si="0"/>
        <v>2</v>
      </c>
      <c r="T22" s="177">
        <f t="shared" si="0"/>
        <v>50.333333333333336</v>
      </c>
      <c r="U22" s="177">
        <f t="shared" si="0"/>
        <v>9630</v>
      </c>
      <c r="V22" s="177">
        <f t="shared" si="0"/>
        <v>3</v>
      </c>
      <c r="W22" s="177">
        <f t="shared" si="0"/>
        <v>103</v>
      </c>
      <c r="X22">
        <f t="shared" si="0"/>
        <v>67</v>
      </c>
      <c r="Y22">
        <f t="shared" si="0"/>
        <v>9.333333333333334</v>
      </c>
      <c r="Z22">
        <f t="shared" si="0"/>
        <v>4.333333333333333</v>
      </c>
      <c r="AA22">
        <f t="shared" si="0"/>
        <v>0</v>
      </c>
      <c r="AB22">
        <f t="shared" si="0"/>
        <v>6</v>
      </c>
      <c r="AC22">
        <f t="shared" si="0"/>
        <v>3.6666666666666665</v>
      </c>
      <c r="AD22">
        <f t="shared" si="0"/>
        <v>249.66666666666666</v>
      </c>
      <c r="AE22">
        <f t="shared" si="0"/>
        <v>2092.6666666666665</v>
      </c>
      <c r="AF22">
        <f t="shared" si="0"/>
        <v>125.66666666666667</v>
      </c>
      <c r="AG22">
        <f t="shared" si="0"/>
        <v>1245.3333333333333</v>
      </c>
      <c r="AI22">
        <f t="shared" si="0"/>
        <v>201.33333333333334</v>
      </c>
      <c r="AJ22">
        <f t="shared" si="0"/>
        <v>0</v>
      </c>
      <c r="AK22">
        <f>AVERAGE(AK2:AK13)</f>
        <v>3610.6666666666665</v>
      </c>
      <c r="AL22">
        <f>AVERAGE(AL2:AL13)</f>
        <v>3610.6666666666665</v>
      </c>
      <c r="AM22">
        <f>AVERAGE(AM2:AM13)</f>
        <v>85.16666666666667</v>
      </c>
      <c r="AN22">
        <f>AVERAGE(AN2:AN13)</f>
        <v>25.333333333333332</v>
      </c>
      <c r="AO22">
        <f>AVERAGE(AO2:AO13)</f>
        <v>1.6666666666666667</v>
      </c>
      <c r="AQ22">
        <f>AVERAGE(AQ2:AQ13)</f>
        <v>414.3333333333333</v>
      </c>
      <c r="AR22">
        <v>134</v>
      </c>
      <c r="AT22">
        <f>AVERAGE(AT2:AT13)</f>
        <v>766</v>
      </c>
      <c r="AU22">
        <f>AVERAGE(AU2:AU13)</f>
        <v>58.333333333333336</v>
      </c>
      <c r="AV22">
        <f>AVERAGE(AV2:AV13)</f>
        <v>2158</v>
      </c>
      <c r="AW22">
        <f>AVERAGE(AW2:AW13)</f>
        <v>11788</v>
      </c>
    </row>
  </sheetData>
  <sheetProtection formatCells="0" formatColumns="0" formatRows="0" insertColumns="0" insertRows="0" deleteColumns="0" deleteRows="0" selectLockedCells="1" sort="0" autoFilter="0"/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7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AD16" sqref="AD16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42005</v>
      </c>
      <c r="B3" s="8">
        <v>1102</v>
      </c>
      <c r="C3">
        <v>847</v>
      </c>
      <c r="D3">
        <v>1417</v>
      </c>
      <c r="E3">
        <v>158</v>
      </c>
      <c r="F3">
        <v>808</v>
      </c>
      <c r="G3">
        <v>5184</v>
      </c>
      <c r="H3">
        <v>1038</v>
      </c>
      <c r="I3">
        <v>122</v>
      </c>
      <c r="J3">
        <v>291</v>
      </c>
      <c r="K3">
        <v>22</v>
      </c>
      <c r="L3">
        <v>48</v>
      </c>
      <c r="M3">
        <v>128</v>
      </c>
      <c r="N3">
        <v>720</v>
      </c>
      <c r="O3" s="177">
        <v>0</v>
      </c>
      <c r="P3" s="177">
        <v>8</v>
      </c>
      <c r="Q3" s="177">
        <v>45</v>
      </c>
      <c r="R3" s="177">
        <v>3</v>
      </c>
      <c r="S3" s="177">
        <v>69</v>
      </c>
      <c r="T3" s="177">
        <f aca="true" t="shared" si="0" ref="T3:T14">SUM(B3:S3)</f>
        <v>12010</v>
      </c>
      <c r="U3" s="177">
        <v>5</v>
      </c>
      <c r="V3" s="177">
        <v>147</v>
      </c>
      <c r="W3" s="177">
        <v>75</v>
      </c>
      <c r="X3" s="177">
        <v>0</v>
      </c>
      <c r="Y3" s="177">
        <v>66</v>
      </c>
      <c r="Z3" s="177">
        <v>1053</v>
      </c>
      <c r="AA3" s="177">
        <v>0</v>
      </c>
      <c r="AB3" s="177">
        <v>0</v>
      </c>
      <c r="AC3" s="177">
        <v>7936</v>
      </c>
      <c r="AD3" s="177">
        <v>256</v>
      </c>
      <c r="AE3">
        <v>18</v>
      </c>
      <c r="AF3">
        <v>20</v>
      </c>
      <c r="AG3">
        <v>8</v>
      </c>
      <c r="AH3">
        <v>0</v>
      </c>
      <c r="AI3">
        <v>97</v>
      </c>
      <c r="AJ3">
        <v>964</v>
      </c>
      <c r="AK3">
        <v>49</v>
      </c>
    </row>
    <row r="4" spans="1:37" ht="12.75">
      <c r="A4" s="342">
        <v>42036</v>
      </c>
      <c r="B4" s="11">
        <v>979</v>
      </c>
      <c r="C4" s="11">
        <v>921</v>
      </c>
      <c r="D4" s="11">
        <v>1158</v>
      </c>
      <c r="E4" s="11">
        <v>144</v>
      </c>
      <c r="F4" s="11">
        <v>857</v>
      </c>
      <c r="G4" s="11">
        <v>5112</v>
      </c>
      <c r="H4" s="11">
        <v>788</v>
      </c>
      <c r="I4" s="11">
        <v>122</v>
      </c>
      <c r="J4" s="11">
        <v>330</v>
      </c>
      <c r="K4" s="11">
        <v>28</v>
      </c>
      <c r="L4" s="11">
        <v>12</v>
      </c>
      <c r="M4" s="11">
        <v>175</v>
      </c>
      <c r="N4" s="11">
        <v>708</v>
      </c>
      <c r="O4" s="217">
        <v>0</v>
      </c>
      <c r="P4" s="217">
        <v>7</v>
      </c>
      <c r="Q4" s="11">
        <v>23</v>
      </c>
      <c r="R4" s="11">
        <v>1</v>
      </c>
      <c r="S4" s="11">
        <v>70</v>
      </c>
      <c r="T4" s="11">
        <f t="shared" si="0"/>
        <v>11435</v>
      </c>
      <c r="U4" s="11">
        <v>2</v>
      </c>
      <c r="V4" s="11">
        <v>152</v>
      </c>
      <c r="W4" s="11">
        <v>68</v>
      </c>
      <c r="X4" s="11">
        <v>0</v>
      </c>
      <c r="Y4" s="11">
        <v>72</v>
      </c>
      <c r="Z4" s="11">
        <v>1045</v>
      </c>
      <c r="AA4" s="11">
        <v>0</v>
      </c>
      <c r="AB4" s="11">
        <v>0</v>
      </c>
      <c r="AC4" s="11">
        <v>7640</v>
      </c>
      <c r="AD4" s="11">
        <v>279.75</v>
      </c>
      <c r="AE4" s="11">
        <v>32</v>
      </c>
      <c r="AF4" s="11">
        <v>22</v>
      </c>
      <c r="AG4" s="11">
        <v>9</v>
      </c>
      <c r="AH4" s="11">
        <v>0</v>
      </c>
      <c r="AI4" s="11">
        <v>96</v>
      </c>
      <c r="AJ4" s="11">
        <v>898</v>
      </c>
      <c r="AK4" s="11">
        <v>100</v>
      </c>
    </row>
    <row r="5" spans="1:37" ht="12.75">
      <c r="A5" s="342">
        <v>42064</v>
      </c>
      <c r="B5" s="11">
        <v>1049</v>
      </c>
      <c r="C5" s="11">
        <v>1096</v>
      </c>
      <c r="D5" s="11">
        <v>1336</v>
      </c>
      <c r="E5" s="11">
        <v>192</v>
      </c>
      <c r="F5" s="11">
        <v>886</v>
      </c>
      <c r="G5" s="11">
        <v>6115</v>
      </c>
      <c r="H5" s="11">
        <v>1035</v>
      </c>
      <c r="I5" s="11">
        <v>136</v>
      </c>
      <c r="J5" s="11">
        <v>452</v>
      </c>
      <c r="K5" s="11">
        <v>14</v>
      </c>
      <c r="L5" s="11">
        <v>53</v>
      </c>
      <c r="M5" s="11">
        <v>181</v>
      </c>
      <c r="N5" s="11">
        <v>1010</v>
      </c>
      <c r="O5" s="217">
        <v>0</v>
      </c>
      <c r="P5" s="217">
        <v>5</v>
      </c>
      <c r="Q5" s="11">
        <v>52</v>
      </c>
      <c r="R5" s="11">
        <v>3</v>
      </c>
      <c r="S5" s="11">
        <v>71</v>
      </c>
      <c r="T5" s="11">
        <f t="shared" si="0"/>
        <v>13686</v>
      </c>
      <c r="U5" s="11">
        <v>4</v>
      </c>
      <c r="V5" s="11">
        <v>158</v>
      </c>
      <c r="W5" s="11">
        <v>201</v>
      </c>
      <c r="X5" s="11">
        <v>0</v>
      </c>
      <c r="Y5" s="11">
        <v>68</v>
      </c>
      <c r="Z5" s="11">
        <v>1216</v>
      </c>
      <c r="AA5" s="11">
        <v>0</v>
      </c>
      <c r="AB5" s="11">
        <v>0</v>
      </c>
      <c r="AC5" s="11">
        <v>8701</v>
      </c>
      <c r="AD5" s="11">
        <v>239.5</v>
      </c>
      <c r="AE5" s="11">
        <v>35</v>
      </c>
      <c r="AF5" s="11">
        <v>21</v>
      </c>
      <c r="AG5" s="11">
        <v>9</v>
      </c>
      <c r="AH5" s="11">
        <v>0</v>
      </c>
      <c r="AI5" s="11">
        <v>129</v>
      </c>
      <c r="AJ5" s="11">
        <v>994</v>
      </c>
      <c r="AK5" s="11">
        <v>97</v>
      </c>
    </row>
    <row r="6" spans="1:37" ht="12.75">
      <c r="A6" s="342">
        <v>42095</v>
      </c>
      <c r="B6" s="11">
        <v>1054</v>
      </c>
      <c r="C6" s="11">
        <v>936</v>
      </c>
      <c r="D6" s="11">
        <v>1204</v>
      </c>
      <c r="E6" s="11">
        <v>183</v>
      </c>
      <c r="F6" s="11">
        <v>859</v>
      </c>
      <c r="G6" s="11">
        <v>5886</v>
      </c>
      <c r="H6" s="11">
        <v>980</v>
      </c>
      <c r="I6" s="11">
        <v>139</v>
      </c>
      <c r="J6" s="11">
        <v>377</v>
      </c>
      <c r="K6" s="11">
        <v>13</v>
      </c>
      <c r="L6" s="11">
        <v>46</v>
      </c>
      <c r="M6" s="11">
        <v>165</v>
      </c>
      <c r="N6" s="11">
        <v>900</v>
      </c>
      <c r="O6" s="217">
        <v>0</v>
      </c>
      <c r="P6" s="217">
        <v>11</v>
      </c>
      <c r="Q6" s="11">
        <v>50</v>
      </c>
      <c r="R6" s="11">
        <v>7</v>
      </c>
      <c r="S6" s="11">
        <v>96</v>
      </c>
      <c r="T6" s="11">
        <f t="shared" si="0"/>
        <v>12906</v>
      </c>
      <c r="U6" s="11">
        <v>4</v>
      </c>
      <c r="V6" s="11">
        <v>151</v>
      </c>
      <c r="W6" s="11">
        <v>170</v>
      </c>
      <c r="X6" s="11">
        <v>0</v>
      </c>
      <c r="Y6" s="11">
        <v>62</v>
      </c>
      <c r="Z6" s="11">
        <v>1169</v>
      </c>
      <c r="AA6" s="11">
        <v>0</v>
      </c>
      <c r="AB6" s="11">
        <v>0</v>
      </c>
      <c r="AC6" s="11">
        <v>7824</v>
      </c>
      <c r="AD6" s="11">
        <v>319.75</v>
      </c>
      <c r="AE6" s="11">
        <v>31</v>
      </c>
      <c r="AF6" s="11">
        <v>22</v>
      </c>
      <c r="AG6" s="11">
        <v>8</v>
      </c>
      <c r="AH6" s="11">
        <v>0</v>
      </c>
      <c r="AI6" s="11">
        <v>164</v>
      </c>
      <c r="AJ6" s="11">
        <v>939</v>
      </c>
      <c r="AK6" s="11">
        <v>141</v>
      </c>
    </row>
    <row r="7" spans="1:37" ht="12.75">
      <c r="A7" s="342">
        <v>42125</v>
      </c>
      <c r="B7" s="11">
        <v>1028</v>
      </c>
      <c r="C7" s="11">
        <v>1103</v>
      </c>
      <c r="D7" s="11">
        <v>1336</v>
      </c>
      <c r="E7" s="11">
        <v>275</v>
      </c>
      <c r="F7" s="11">
        <v>869</v>
      </c>
      <c r="G7" s="11">
        <v>6754</v>
      </c>
      <c r="H7" s="11">
        <v>1084</v>
      </c>
      <c r="I7" s="11">
        <v>189</v>
      </c>
      <c r="J7" s="11">
        <v>326</v>
      </c>
      <c r="K7" s="11">
        <v>26</v>
      </c>
      <c r="L7" s="11">
        <v>34</v>
      </c>
      <c r="M7" s="11">
        <v>135</v>
      </c>
      <c r="N7" s="11">
        <v>927</v>
      </c>
      <c r="O7" s="217">
        <v>0</v>
      </c>
      <c r="P7" s="217">
        <v>7</v>
      </c>
      <c r="Q7" s="11">
        <v>63</v>
      </c>
      <c r="R7" s="11">
        <v>3</v>
      </c>
      <c r="S7" s="11">
        <v>87</v>
      </c>
      <c r="T7" s="11">
        <f t="shared" si="0"/>
        <v>14246</v>
      </c>
      <c r="U7" s="11">
        <v>4</v>
      </c>
      <c r="V7" s="11">
        <v>142</v>
      </c>
      <c r="W7" s="11">
        <v>215</v>
      </c>
      <c r="X7" s="11">
        <v>0</v>
      </c>
      <c r="Y7" s="11">
        <v>85</v>
      </c>
      <c r="Z7" s="11">
        <v>964</v>
      </c>
      <c r="AA7" s="11">
        <v>0</v>
      </c>
      <c r="AB7" s="11">
        <v>0</v>
      </c>
      <c r="AC7" s="11">
        <v>7158</v>
      </c>
      <c r="AD7" s="11">
        <v>234.5</v>
      </c>
      <c r="AE7" s="11">
        <v>31</v>
      </c>
      <c r="AF7" s="11">
        <v>15</v>
      </c>
      <c r="AG7" s="11">
        <v>7</v>
      </c>
      <c r="AH7" s="11">
        <v>0</v>
      </c>
      <c r="AI7" s="11">
        <v>121</v>
      </c>
      <c r="AJ7" s="11">
        <v>960</v>
      </c>
      <c r="AK7" s="11">
        <v>86</v>
      </c>
    </row>
    <row r="8" spans="1:37" ht="12.75">
      <c r="A8" s="342">
        <v>42156</v>
      </c>
      <c r="B8" s="11">
        <v>1250</v>
      </c>
      <c r="C8" s="11">
        <v>1235</v>
      </c>
      <c r="D8" s="11">
        <v>1423</v>
      </c>
      <c r="E8" s="11">
        <v>227</v>
      </c>
      <c r="F8" s="11">
        <v>1058</v>
      </c>
      <c r="G8" s="11">
        <v>8103</v>
      </c>
      <c r="H8" s="11">
        <v>1335</v>
      </c>
      <c r="I8" s="11">
        <v>224</v>
      </c>
      <c r="J8" s="11">
        <v>578</v>
      </c>
      <c r="K8" s="11">
        <v>49</v>
      </c>
      <c r="L8" s="11">
        <v>20</v>
      </c>
      <c r="M8" s="11">
        <v>241</v>
      </c>
      <c r="N8" s="11">
        <v>1357</v>
      </c>
      <c r="O8" s="217">
        <v>0</v>
      </c>
      <c r="P8" s="217">
        <v>13</v>
      </c>
      <c r="Q8" s="11">
        <v>59</v>
      </c>
      <c r="R8" s="11">
        <v>3</v>
      </c>
      <c r="S8" s="11">
        <v>65</v>
      </c>
      <c r="T8" s="11">
        <f t="shared" si="0"/>
        <v>17240</v>
      </c>
      <c r="U8" s="11">
        <v>4</v>
      </c>
      <c r="V8" s="11">
        <v>257</v>
      </c>
      <c r="W8" s="11">
        <v>375</v>
      </c>
      <c r="X8" s="11">
        <v>0</v>
      </c>
      <c r="Y8" s="11">
        <v>84</v>
      </c>
      <c r="Z8" s="11">
        <v>1183</v>
      </c>
      <c r="AA8" s="11">
        <v>0</v>
      </c>
      <c r="AB8" s="11">
        <v>0</v>
      </c>
      <c r="AC8" s="11">
        <v>9932</v>
      </c>
      <c r="AD8" s="11">
        <v>311.25</v>
      </c>
      <c r="AE8" s="11">
        <v>31</v>
      </c>
      <c r="AF8" s="11">
        <v>8</v>
      </c>
      <c r="AG8" s="11">
        <v>11</v>
      </c>
      <c r="AH8" s="11">
        <v>0</v>
      </c>
      <c r="AI8" s="11">
        <v>109</v>
      </c>
      <c r="AJ8" s="11">
        <v>1234</v>
      </c>
      <c r="AK8" s="11">
        <v>112</v>
      </c>
    </row>
    <row r="9" spans="1:37" ht="12.75">
      <c r="A9" s="342">
        <v>42186</v>
      </c>
      <c r="B9" s="11">
        <v>1334</v>
      </c>
      <c r="C9" s="11">
        <v>1293</v>
      </c>
      <c r="D9" s="11">
        <v>1884</v>
      </c>
      <c r="E9" s="11">
        <v>247</v>
      </c>
      <c r="F9" s="11">
        <v>1029</v>
      </c>
      <c r="G9" s="11">
        <v>8001</v>
      </c>
      <c r="H9" s="11">
        <v>1377</v>
      </c>
      <c r="I9" s="11">
        <v>250</v>
      </c>
      <c r="J9" s="11">
        <v>626</v>
      </c>
      <c r="K9" s="11">
        <v>81</v>
      </c>
      <c r="L9" s="11">
        <v>27</v>
      </c>
      <c r="M9" s="11">
        <v>284</v>
      </c>
      <c r="N9" s="11">
        <v>1328</v>
      </c>
      <c r="O9" s="217">
        <v>0</v>
      </c>
      <c r="P9" s="217">
        <v>13</v>
      </c>
      <c r="Q9" s="11">
        <v>71</v>
      </c>
      <c r="R9" s="11">
        <v>0</v>
      </c>
      <c r="S9" s="11">
        <v>63</v>
      </c>
      <c r="T9" s="11">
        <f t="shared" si="0"/>
        <v>17908</v>
      </c>
      <c r="U9" s="11">
        <v>3</v>
      </c>
      <c r="V9" s="11">
        <v>199</v>
      </c>
      <c r="W9" s="11">
        <v>390</v>
      </c>
      <c r="X9" s="11">
        <v>0</v>
      </c>
      <c r="Y9" s="11">
        <v>50</v>
      </c>
      <c r="Z9" s="11">
        <v>1354</v>
      </c>
      <c r="AA9" s="11">
        <v>0</v>
      </c>
      <c r="AB9" s="11">
        <v>0</v>
      </c>
      <c r="AC9" s="11">
        <v>10486</v>
      </c>
      <c r="AD9" s="11">
        <v>322.5</v>
      </c>
      <c r="AE9" s="11">
        <v>32</v>
      </c>
      <c r="AF9" s="11">
        <v>9</v>
      </c>
      <c r="AG9" s="11">
        <v>7</v>
      </c>
      <c r="AH9" s="11">
        <v>0</v>
      </c>
      <c r="AI9" s="11">
        <v>94</v>
      </c>
      <c r="AJ9" s="11">
        <v>1197</v>
      </c>
      <c r="AK9" s="11">
        <v>0</v>
      </c>
    </row>
    <row r="10" spans="1:37" ht="12.75">
      <c r="A10" s="342">
        <v>42217</v>
      </c>
      <c r="B10" s="11">
        <v>1325</v>
      </c>
      <c r="C10" s="11">
        <v>1321</v>
      </c>
      <c r="D10" s="11">
        <v>1777</v>
      </c>
      <c r="E10" s="11">
        <v>205</v>
      </c>
      <c r="F10" s="11">
        <v>936</v>
      </c>
      <c r="G10" s="11">
        <v>6862</v>
      </c>
      <c r="H10" s="11">
        <v>1200</v>
      </c>
      <c r="I10" s="11">
        <v>190</v>
      </c>
      <c r="J10" s="11">
        <v>501</v>
      </c>
      <c r="K10" s="11">
        <v>36</v>
      </c>
      <c r="L10" s="11">
        <v>15</v>
      </c>
      <c r="M10" s="11">
        <v>276</v>
      </c>
      <c r="N10" s="11">
        <v>1004</v>
      </c>
      <c r="O10" s="217">
        <v>0</v>
      </c>
      <c r="P10" s="217">
        <v>12</v>
      </c>
      <c r="Q10" s="11">
        <v>31</v>
      </c>
      <c r="R10" s="11">
        <v>3</v>
      </c>
      <c r="S10" s="11">
        <v>88</v>
      </c>
      <c r="T10" s="11">
        <f t="shared" si="0"/>
        <v>15782</v>
      </c>
      <c r="U10" s="11">
        <v>2</v>
      </c>
      <c r="V10" s="11">
        <v>214</v>
      </c>
      <c r="W10" s="11">
        <v>280</v>
      </c>
      <c r="X10" s="11">
        <v>0</v>
      </c>
      <c r="Y10" s="11">
        <v>50</v>
      </c>
      <c r="Z10" s="11">
        <v>1271</v>
      </c>
      <c r="AA10" s="11">
        <v>0</v>
      </c>
      <c r="AB10" s="11">
        <v>0</v>
      </c>
      <c r="AC10" s="11">
        <v>9628</v>
      </c>
      <c r="AD10" s="11">
        <v>338.75</v>
      </c>
      <c r="AE10" s="11">
        <v>39</v>
      </c>
      <c r="AF10" s="11">
        <v>17</v>
      </c>
      <c r="AG10" s="11">
        <v>7</v>
      </c>
      <c r="AH10" s="11">
        <v>0</v>
      </c>
      <c r="AI10" s="11">
        <v>68</v>
      </c>
      <c r="AJ10" s="11">
        <v>1152</v>
      </c>
      <c r="AK10" s="11">
        <v>61</v>
      </c>
    </row>
    <row r="11" spans="1:37" ht="12.75">
      <c r="A11" s="342">
        <v>42248</v>
      </c>
      <c r="B11" s="11">
        <v>1085</v>
      </c>
      <c r="C11" s="11">
        <v>1205</v>
      </c>
      <c r="D11" s="11">
        <v>1548</v>
      </c>
      <c r="E11" s="11">
        <v>194</v>
      </c>
      <c r="F11" s="11">
        <v>891</v>
      </c>
      <c r="G11" s="11">
        <v>6904</v>
      </c>
      <c r="H11" s="11">
        <v>1015</v>
      </c>
      <c r="I11" s="11">
        <v>150</v>
      </c>
      <c r="J11" s="11">
        <v>357</v>
      </c>
      <c r="K11" s="11">
        <v>16</v>
      </c>
      <c r="L11" s="11">
        <v>15</v>
      </c>
      <c r="M11" s="11">
        <v>286</v>
      </c>
      <c r="N11" s="11">
        <v>868</v>
      </c>
      <c r="O11" s="217">
        <v>0</v>
      </c>
      <c r="P11" s="217">
        <v>12</v>
      </c>
      <c r="Q11" s="11">
        <v>41</v>
      </c>
      <c r="R11" s="11">
        <v>0</v>
      </c>
      <c r="S11" s="11">
        <v>64</v>
      </c>
      <c r="T11" s="11">
        <f t="shared" si="0"/>
        <v>14651</v>
      </c>
      <c r="U11" s="11">
        <v>2</v>
      </c>
      <c r="V11" s="11">
        <v>177</v>
      </c>
      <c r="W11" s="11">
        <v>220</v>
      </c>
      <c r="X11" s="11">
        <v>0</v>
      </c>
      <c r="Y11" s="11">
        <v>51</v>
      </c>
      <c r="Z11" s="11">
        <v>1233</v>
      </c>
      <c r="AA11" s="11">
        <v>0</v>
      </c>
      <c r="AB11" s="11">
        <v>0</v>
      </c>
      <c r="AC11" s="11">
        <v>8704</v>
      </c>
      <c r="AD11" s="11">
        <v>248</v>
      </c>
      <c r="AE11" s="11">
        <v>28</v>
      </c>
      <c r="AF11" s="11">
        <v>27</v>
      </c>
      <c r="AG11" s="11">
        <v>9</v>
      </c>
      <c r="AH11" s="11">
        <v>0</v>
      </c>
      <c r="AI11" s="11">
        <v>109</v>
      </c>
      <c r="AJ11" s="11">
        <v>1085</v>
      </c>
      <c r="AK11" s="11">
        <v>108</v>
      </c>
    </row>
    <row r="12" spans="1:37" ht="12.75">
      <c r="A12" s="342">
        <v>42278</v>
      </c>
      <c r="B12" s="11">
        <v>953</v>
      </c>
      <c r="C12" s="11">
        <v>1159</v>
      </c>
      <c r="D12" s="11">
        <v>1624</v>
      </c>
      <c r="E12" s="11">
        <v>202</v>
      </c>
      <c r="F12" s="11">
        <v>727</v>
      </c>
      <c r="G12" s="11">
        <v>7198</v>
      </c>
      <c r="H12" s="11">
        <v>918</v>
      </c>
      <c r="I12" s="11">
        <v>158</v>
      </c>
      <c r="J12" s="11">
        <v>294</v>
      </c>
      <c r="K12" s="11">
        <v>31</v>
      </c>
      <c r="L12" s="11">
        <v>16</v>
      </c>
      <c r="M12" s="11">
        <v>206</v>
      </c>
      <c r="N12" s="11">
        <v>929</v>
      </c>
      <c r="O12" s="217">
        <v>0</v>
      </c>
      <c r="P12" s="217">
        <v>11</v>
      </c>
      <c r="Q12" s="11">
        <v>56</v>
      </c>
      <c r="R12" s="11">
        <v>0</v>
      </c>
      <c r="S12" s="11">
        <v>63</v>
      </c>
      <c r="T12" s="11">
        <f t="shared" si="0"/>
        <v>14545</v>
      </c>
      <c r="U12" s="11">
        <v>7</v>
      </c>
      <c r="V12" s="11">
        <v>169</v>
      </c>
      <c r="W12" s="11">
        <v>207</v>
      </c>
      <c r="X12" s="11">
        <v>0</v>
      </c>
      <c r="Y12" s="11">
        <v>36</v>
      </c>
      <c r="Z12" s="11">
        <v>1133</v>
      </c>
      <c r="AA12" s="11">
        <v>0</v>
      </c>
      <c r="AB12" s="11">
        <v>0</v>
      </c>
      <c r="AC12" s="11">
        <v>8693</v>
      </c>
      <c r="AD12" s="11">
        <v>281.25</v>
      </c>
      <c r="AE12" s="11">
        <v>40</v>
      </c>
      <c r="AF12" s="11">
        <v>25</v>
      </c>
      <c r="AG12" s="11">
        <v>14</v>
      </c>
      <c r="AH12" s="11">
        <v>1</v>
      </c>
      <c r="AI12" s="11">
        <v>214</v>
      </c>
      <c r="AJ12" s="11">
        <v>1081</v>
      </c>
      <c r="AK12" s="11">
        <v>85</v>
      </c>
    </row>
    <row r="13" spans="1:37" ht="12.75">
      <c r="A13" s="342">
        <v>42309</v>
      </c>
      <c r="B13" s="11">
        <v>1048</v>
      </c>
      <c r="C13" s="11">
        <v>1087</v>
      </c>
      <c r="D13" s="11">
        <v>1362</v>
      </c>
      <c r="E13" s="11">
        <v>150</v>
      </c>
      <c r="F13" s="11">
        <v>791</v>
      </c>
      <c r="G13" s="11">
        <v>6351</v>
      </c>
      <c r="H13" s="11">
        <v>1041</v>
      </c>
      <c r="I13" s="11">
        <v>196</v>
      </c>
      <c r="J13" s="11">
        <v>254</v>
      </c>
      <c r="K13" s="11">
        <v>27</v>
      </c>
      <c r="L13" s="11">
        <v>25</v>
      </c>
      <c r="M13" s="11">
        <v>224</v>
      </c>
      <c r="N13" s="11">
        <v>892</v>
      </c>
      <c r="O13" s="217">
        <v>0</v>
      </c>
      <c r="P13" s="217">
        <v>2</v>
      </c>
      <c r="Q13" s="11">
        <v>47</v>
      </c>
      <c r="R13" s="11">
        <v>0</v>
      </c>
      <c r="S13" s="11">
        <v>110</v>
      </c>
      <c r="T13" s="11">
        <f t="shared" si="0"/>
        <v>13607</v>
      </c>
      <c r="U13" s="11">
        <v>9</v>
      </c>
      <c r="V13" s="11">
        <v>161</v>
      </c>
      <c r="W13" s="11">
        <v>250</v>
      </c>
      <c r="X13" s="11">
        <v>0</v>
      </c>
      <c r="Y13" s="11">
        <v>34</v>
      </c>
      <c r="Z13" s="11">
        <v>893</v>
      </c>
      <c r="AA13" s="11">
        <v>0</v>
      </c>
      <c r="AB13" s="11">
        <v>0</v>
      </c>
      <c r="AC13" s="11">
        <v>7748</v>
      </c>
      <c r="AD13" s="11">
        <v>257</v>
      </c>
      <c r="AE13" s="11">
        <v>34</v>
      </c>
      <c r="AF13" s="11">
        <v>22</v>
      </c>
      <c r="AG13" s="11">
        <v>9</v>
      </c>
      <c r="AH13" s="11">
        <v>0</v>
      </c>
      <c r="AI13" s="11">
        <v>54</v>
      </c>
      <c r="AJ13" s="11">
        <v>1045</v>
      </c>
      <c r="AK13" s="11">
        <v>91</v>
      </c>
    </row>
    <row r="14" spans="1:37" ht="12.75">
      <c r="A14" s="342">
        <v>42339</v>
      </c>
      <c r="B14" s="11">
        <v>997</v>
      </c>
      <c r="C14" s="11">
        <v>1029</v>
      </c>
      <c r="D14" s="11">
        <v>1448</v>
      </c>
      <c r="E14" s="11">
        <v>180</v>
      </c>
      <c r="F14" s="11">
        <v>758</v>
      </c>
      <c r="G14" s="11">
        <v>5553</v>
      </c>
      <c r="H14" s="11">
        <v>863</v>
      </c>
      <c r="I14" s="11">
        <v>206</v>
      </c>
      <c r="J14" s="11">
        <v>321</v>
      </c>
      <c r="K14" s="11">
        <v>61</v>
      </c>
      <c r="L14" s="11">
        <v>42</v>
      </c>
      <c r="M14" s="11">
        <v>155</v>
      </c>
      <c r="N14" s="11">
        <v>935</v>
      </c>
      <c r="O14" s="217">
        <v>0</v>
      </c>
      <c r="P14" s="217">
        <v>4</v>
      </c>
      <c r="Q14" s="11">
        <v>67</v>
      </c>
      <c r="R14" s="11">
        <v>1</v>
      </c>
      <c r="S14" s="11">
        <v>44</v>
      </c>
      <c r="T14" s="11">
        <f t="shared" si="0"/>
        <v>12664</v>
      </c>
      <c r="U14" s="11">
        <v>1</v>
      </c>
      <c r="V14" s="11">
        <v>106</v>
      </c>
      <c r="W14" s="11">
        <v>175</v>
      </c>
      <c r="X14" s="11">
        <v>0</v>
      </c>
      <c r="Y14" s="11">
        <v>51</v>
      </c>
      <c r="Z14" s="11">
        <v>916</v>
      </c>
      <c r="AA14" s="11">
        <v>0</v>
      </c>
      <c r="AB14" s="11">
        <v>0</v>
      </c>
      <c r="AC14" s="11">
        <v>7541</v>
      </c>
      <c r="AD14" s="11">
        <v>234.25</v>
      </c>
      <c r="AE14" s="11">
        <v>23</v>
      </c>
      <c r="AF14" s="11">
        <v>10</v>
      </c>
      <c r="AG14" s="11">
        <v>6</v>
      </c>
      <c r="AH14" s="11">
        <v>0</v>
      </c>
      <c r="AI14" s="11">
        <v>64</v>
      </c>
      <c r="AJ14" s="11">
        <v>949</v>
      </c>
      <c r="AK14" s="11">
        <v>25</v>
      </c>
    </row>
    <row r="16" spans="1:37" ht="12.75">
      <c r="A16" s="7" t="s">
        <v>19</v>
      </c>
      <c r="B16">
        <f aca="true" t="shared" si="1" ref="B16:L16">SUM(B2:B14)</f>
        <v>13204</v>
      </c>
      <c r="C16">
        <f t="shared" si="1"/>
        <v>13232</v>
      </c>
      <c r="D16">
        <f t="shared" si="1"/>
        <v>17517</v>
      </c>
      <c r="E16">
        <f t="shared" si="1"/>
        <v>2357</v>
      </c>
      <c r="F16">
        <f t="shared" si="1"/>
        <v>10469</v>
      </c>
      <c r="G16">
        <f t="shared" si="1"/>
        <v>78023</v>
      </c>
      <c r="H16">
        <f t="shared" si="1"/>
        <v>12674</v>
      </c>
      <c r="I16">
        <f t="shared" si="1"/>
        <v>2082</v>
      </c>
      <c r="J16">
        <f t="shared" si="1"/>
        <v>4707</v>
      </c>
      <c r="K16">
        <f t="shared" si="1"/>
        <v>404</v>
      </c>
      <c r="L16">
        <f t="shared" si="1"/>
        <v>353</v>
      </c>
      <c r="M16">
        <f>SUM(M3:M14)</f>
        <v>2456</v>
      </c>
      <c r="N16">
        <f>SUM(N2:N14)</f>
        <v>11578</v>
      </c>
      <c r="O16" s="177">
        <f>SUM(O2:O14)</f>
        <v>0</v>
      </c>
      <c r="P16" s="177">
        <f>SUM(P3:P14)</f>
        <v>105</v>
      </c>
      <c r="Q16">
        <f aca="true" t="shared" si="2" ref="Q16:X16">SUM(Q2:Q14)</f>
        <v>605</v>
      </c>
      <c r="R16">
        <f t="shared" si="2"/>
        <v>24</v>
      </c>
      <c r="S16">
        <f t="shared" si="2"/>
        <v>890</v>
      </c>
      <c r="T16">
        <f>SUM(B16:S16)</f>
        <v>170680</v>
      </c>
      <c r="U16">
        <f t="shared" si="2"/>
        <v>47</v>
      </c>
      <c r="V16">
        <f t="shared" si="2"/>
        <v>2033</v>
      </c>
      <c r="W16">
        <f t="shared" si="2"/>
        <v>2626</v>
      </c>
      <c r="X16">
        <f t="shared" si="2"/>
        <v>0</v>
      </c>
      <c r="Y16">
        <f>SUM(Y3:Y14)</f>
        <v>709</v>
      </c>
      <c r="Z16">
        <f aca="true" t="shared" si="3" ref="Z16:AI16">SUM(Z2:Z14)</f>
        <v>13430</v>
      </c>
      <c r="AA16">
        <f t="shared" si="3"/>
        <v>0</v>
      </c>
      <c r="AB16">
        <f t="shared" si="3"/>
        <v>0</v>
      </c>
      <c r="AC16">
        <f>SUM(AC3:AC15)</f>
        <v>101991</v>
      </c>
      <c r="AD16">
        <f t="shared" si="3"/>
        <v>3322.5</v>
      </c>
      <c r="AE16">
        <f t="shared" si="3"/>
        <v>374</v>
      </c>
      <c r="AF16">
        <f t="shared" si="3"/>
        <v>218</v>
      </c>
      <c r="AG16">
        <f t="shared" si="3"/>
        <v>104</v>
      </c>
      <c r="AH16">
        <f t="shared" si="3"/>
        <v>1</v>
      </c>
      <c r="AI16">
        <f t="shared" si="3"/>
        <v>1319</v>
      </c>
      <c r="AJ16">
        <f>SUM(AJ3:AJ14)</f>
        <v>12498</v>
      </c>
      <c r="AK16">
        <f>SUM(AK3:AK14)</f>
        <v>955</v>
      </c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  <row r="25" spans="1:37" s="346" customFormat="1" ht="12.75">
      <c r="A25" s="346" t="s">
        <v>172</v>
      </c>
      <c r="B25" s="346">
        <f>AVERAGE(B3:B14)</f>
        <v>1100.3333333333333</v>
      </c>
      <c r="C25" s="346">
        <f aca="true" t="shared" si="4" ref="C25:AK25">AVERAGE(C3:C14)</f>
        <v>1102.6666666666667</v>
      </c>
      <c r="D25" s="346">
        <f t="shared" si="4"/>
        <v>1459.75</v>
      </c>
      <c r="E25" s="346">
        <f t="shared" si="4"/>
        <v>196.41666666666666</v>
      </c>
      <c r="F25" s="346">
        <f t="shared" si="4"/>
        <v>872.4166666666666</v>
      </c>
      <c r="G25" s="346">
        <f t="shared" si="4"/>
        <v>6501.916666666667</v>
      </c>
      <c r="H25" s="346">
        <f t="shared" si="4"/>
        <v>1056.1666666666667</v>
      </c>
      <c r="I25" s="346">
        <f t="shared" si="4"/>
        <v>173.5</v>
      </c>
      <c r="J25" s="346">
        <f t="shared" si="4"/>
        <v>392.25</v>
      </c>
      <c r="K25" s="346">
        <f t="shared" si="4"/>
        <v>33.666666666666664</v>
      </c>
      <c r="L25" s="346">
        <f t="shared" si="4"/>
        <v>29.416666666666668</v>
      </c>
      <c r="M25" s="346">
        <f t="shared" si="4"/>
        <v>204.66666666666666</v>
      </c>
      <c r="N25" s="346">
        <f t="shared" si="4"/>
        <v>964.8333333333334</v>
      </c>
      <c r="O25" s="346">
        <f t="shared" si="4"/>
        <v>0</v>
      </c>
      <c r="P25" s="346">
        <f t="shared" si="4"/>
        <v>8.75</v>
      </c>
      <c r="Q25" s="346">
        <f t="shared" si="4"/>
        <v>50.416666666666664</v>
      </c>
      <c r="R25" s="346">
        <f t="shared" si="4"/>
        <v>2</v>
      </c>
      <c r="S25" s="346">
        <f t="shared" si="4"/>
        <v>74.16666666666667</v>
      </c>
      <c r="T25" s="346">
        <f t="shared" si="4"/>
        <v>14223.333333333334</v>
      </c>
      <c r="U25" s="346">
        <f t="shared" si="4"/>
        <v>3.9166666666666665</v>
      </c>
      <c r="V25" s="346">
        <f t="shared" si="4"/>
        <v>169.41666666666666</v>
      </c>
      <c r="W25" s="346">
        <f t="shared" si="4"/>
        <v>218.83333333333334</v>
      </c>
      <c r="X25" s="346">
        <f t="shared" si="4"/>
        <v>0</v>
      </c>
      <c r="Y25" s="346">
        <f t="shared" si="4"/>
        <v>59.083333333333336</v>
      </c>
      <c r="Z25" s="346">
        <f t="shared" si="4"/>
        <v>1119.1666666666667</v>
      </c>
      <c r="AA25" s="346">
        <f t="shared" si="4"/>
        <v>0</v>
      </c>
      <c r="AB25" s="346">
        <f t="shared" si="4"/>
        <v>0</v>
      </c>
      <c r="AC25" s="346">
        <f t="shared" si="4"/>
        <v>8499.25</v>
      </c>
      <c r="AD25" s="346">
        <f t="shared" si="4"/>
        <v>276.875</v>
      </c>
      <c r="AE25" s="346">
        <f t="shared" si="4"/>
        <v>31.166666666666668</v>
      </c>
      <c r="AF25" s="346">
        <f t="shared" si="4"/>
        <v>18.166666666666668</v>
      </c>
      <c r="AG25" s="346">
        <f t="shared" si="4"/>
        <v>8.666666666666666</v>
      </c>
      <c r="AH25" s="346">
        <f t="shared" si="4"/>
        <v>0.08333333333333333</v>
      </c>
      <c r="AI25" s="346">
        <f t="shared" si="4"/>
        <v>109.91666666666667</v>
      </c>
      <c r="AJ25" s="346">
        <f t="shared" si="4"/>
        <v>1041.5</v>
      </c>
      <c r="AK25" s="346">
        <f t="shared" si="4"/>
        <v>79.58333333333333</v>
      </c>
    </row>
    <row r="27" spans="1:36" ht="12.75">
      <c r="A27" s="342">
        <v>42370</v>
      </c>
      <c r="B27" s="8">
        <v>1162</v>
      </c>
      <c r="C27">
        <v>1084</v>
      </c>
      <c r="D27">
        <v>1478</v>
      </c>
      <c r="E27">
        <v>141</v>
      </c>
      <c r="F27">
        <v>840</v>
      </c>
      <c r="G27">
        <v>5737</v>
      </c>
      <c r="H27">
        <v>879</v>
      </c>
      <c r="I27">
        <v>142</v>
      </c>
      <c r="J27">
        <v>414</v>
      </c>
      <c r="K27">
        <v>48</v>
      </c>
      <c r="L27">
        <v>25</v>
      </c>
      <c r="M27">
        <v>157</v>
      </c>
      <c r="N27">
        <v>884</v>
      </c>
      <c r="O27" s="177">
        <v>0</v>
      </c>
      <c r="P27" s="177">
        <v>4</v>
      </c>
      <c r="Q27" s="177">
        <v>46</v>
      </c>
      <c r="R27" s="177">
        <v>3</v>
      </c>
      <c r="S27" s="177">
        <v>49</v>
      </c>
      <c r="T27" s="177">
        <f>SUM(B27:S27)</f>
        <v>13093</v>
      </c>
      <c r="U27" s="177"/>
      <c r="V27" s="177">
        <v>159</v>
      </c>
      <c r="W27" s="177">
        <v>95</v>
      </c>
      <c r="X27" s="177">
        <v>0</v>
      </c>
      <c r="Y27" s="177">
        <v>0</v>
      </c>
      <c r="Z27" s="177"/>
      <c r="AA27" s="177">
        <v>0</v>
      </c>
      <c r="AB27" s="177">
        <v>0</v>
      </c>
      <c r="AC27" s="177">
        <v>7950</v>
      </c>
      <c r="AD27" s="177">
        <v>276</v>
      </c>
      <c r="AE27" s="177">
        <v>29</v>
      </c>
      <c r="AF27">
        <v>8</v>
      </c>
      <c r="AG27">
        <v>18</v>
      </c>
      <c r="AI27">
        <v>90</v>
      </c>
      <c r="AJ27">
        <v>967</v>
      </c>
    </row>
  </sheetData>
  <sheetProtection/>
  <printOptions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2"/>
  <sheetViews>
    <sheetView zoomScale="90" zoomScaleNormal="90" zoomScalePageLayoutView="0" workbookViewId="0" topLeftCell="A1">
      <pane xSplit="1" topLeftCell="C1" activePane="topRight" state="frozen"/>
      <selection pane="topLeft" activeCell="A1" sqref="A1"/>
      <selection pane="topRight" activeCell="AI3" sqref="AI3:AI12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41640</v>
      </c>
      <c r="B3" s="8">
        <v>1223</v>
      </c>
      <c r="C3">
        <v>966</v>
      </c>
      <c r="D3">
        <v>1323</v>
      </c>
      <c r="E3">
        <v>132</v>
      </c>
      <c r="F3">
        <v>889</v>
      </c>
      <c r="G3">
        <v>5442</v>
      </c>
      <c r="H3">
        <v>1112</v>
      </c>
      <c r="I3">
        <v>129</v>
      </c>
      <c r="J3">
        <v>262</v>
      </c>
      <c r="K3">
        <v>30</v>
      </c>
      <c r="L3">
        <v>36</v>
      </c>
      <c r="M3">
        <v>261</v>
      </c>
      <c r="N3">
        <v>616</v>
      </c>
      <c r="O3" s="177">
        <v>0</v>
      </c>
      <c r="P3" s="177">
        <v>21</v>
      </c>
      <c r="Q3" s="177">
        <v>62</v>
      </c>
      <c r="R3" s="177">
        <v>0</v>
      </c>
      <c r="S3" s="177">
        <v>50</v>
      </c>
      <c r="T3" s="177">
        <f aca="true" t="shared" si="0" ref="T3:T9">SUM(B3:S3)</f>
        <v>12554</v>
      </c>
      <c r="U3" s="177">
        <v>2</v>
      </c>
      <c r="V3" s="177">
        <v>156</v>
      </c>
      <c r="W3" s="177">
        <v>200</v>
      </c>
      <c r="X3" s="177">
        <v>0</v>
      </c>
      <c r="Y3" s="177">
        <v>7</v>
      </c>
      <c r="Z3" s="177">
        <v>1046</v>
      </c>
      <c r="AA3" s="177">
        <v>0</v>
      </c>
      <c r="AB3" s="177">
        <v>0</v>
      </c>
      <c r="AC3" s="177">
        <v>8642</v>
      </c>
      <c r="AD3" s="177">
        <v>242.25</v>
      </c>
      <c r="AE3">
        <v>28</v>
      </c>
      <c r="AF3">
        <v>14</v>
      </c>
      <c r="AG3">
        <v>11</v>
      </c>
      <c r="AH3">
        <v>1</v>
      </c>
      <c r="AI3">
        <v>41</v>
      </c>
      <c r="AJ3">
        <v>971</v>
      </c>
      <c r="AK3">
        <v>65</v>
      </c>
    </row>
    <row r="4" spans="1:37" ht="12.75">
      <c r="A4" s="342">
        <v>41671</v>
      </c>
      <c r="B4" s="11">
        <v>848</v>
      </c>
      <c r="C4" s="11">
        <v>987</v>
      </c>
      <c r="D4" s="11">
        <v>1177</v>
      </c>
      <c r="E4" s="11">
        <v>134</v>
      </c>
      <c r="F4" s="11">
        <v>806</v>
      </c>
      <c r="G4" s="11">
        <v>5401</v>
      </c>
      <c r="H4" s="11">
        <v>960</v>
      </c>
      <c r="I4" s="11">
        <v>126</v>
      </c>
      <c r="J4" s="11">
        <v>296</v>
      </c>
      <c r="K4" s="11">
        <v>20</v>
      </c>
      <c r="L4" s="11">
        <v>9</v>
      </c>
      <c r="M4" s="11">
        <v>218</v>
      </c>
      <c r="N4" s="11">
        <v>562</v>
      </c>
      <c r="O4" s="217">
        <v>0</v>
      </c>
      <c r="P4" s="217">
        <v>12</v>
      </c>
      <c r="Q4" s="11">
        <v>62</v>
      </c>
      <c r="R4" s="11">
        <v>1</v>
      </c>
      <c r="S4" s="11">
        <v>80</v>
      </c>
      <c r="T4" s="11">
        <f t="shared" si="0"/>
        <v>11699</v>
      </c>
      <c r="U4" s="11">
        <v>2</v>
      </c>
      <c r="V4" s="11">
        <v>137</v>
      </c>
      <c r="W4" s="11">
        <v>150</v>
      </c>
      <c r="X4" s="11">
        <v>0</v>
      </c>
      <c r="Y4" s="11">
        <v>1</v>
      </c>
      <c r="Z4" s="11">
        <v>748</v>
      </c>
      <c r="AA4" s="11">
        <v>0</v>
      </c>
      <c r="AB4" s="11">
        <v>0</v>
      </c>
      <c r="AC4" s="11">
        <v>8638</v>
      </c>
      <c r="AD4" s="11">
        <v>217.75</v>
      </c>
      <c r="AE4" s="11">
        <v>35</v>
      </c>
      <c r="AF4" s="11">
        <v>17</v>
      </c>
      <c r="AG4" s="11">
        <v>10</v>
      </c>
      <c r="AH4" s="11">
        <v>2</v>
      </c>
      <c r="AI4" s="11">
        <v>146</v>
      </c>
      <c r="AJ4" s="11">
        <v>946</v>
      </c>
      <c r="AK4" s="11">
        <v>94</v>
      </c>
    </row>
    <row r="5" spans="1:37" ht="12.75">
      <c r="A5" s="342">
        <v>41699</v>
      </c>
      <c r="B5" s="11">
        <v>1057</v>
      </c>
      <c r="C5" s="11">
        <v>1064</v>
      </c>
      <c r="D5" s="11">
        <v>1330</v>
      </c>
      <c r="E5" s="11">
        <v>138</v>
      </c>
      <c r="F5" s="11">
        <v>870</v>
      </c>
      <c r="G5" s="11">
        <v>5882</v>
      </c>
      <c r="H5" s="11">
        <v>1133</v>
      </c>
      <c r="I5" s="11">
        <v>121</v>
      </c>
      <c r="J5" s="11">
        <v>358</v>
      </c>
      <c r="K5" s="11">
        <v>24</v>
      </c>
      <c r="L5" s="11">
        <v>65</v>
      </c>
      <c r="M5" s="11">
        <v>182</v>
      </c>
      <c r="N5" s="11">
        <v>807</v>
      </c>
      <c r="O5" s="217">
        <v>0</v>
      </c>
      <c r="P5" s="217">
        <v>13</v>
      </c>
      <c r="Q5" s="11">
        <v>32</v>
      </c>
      <c r="R5" s="11">
        <v>1</v>
      </c>
      <c r="S5" s="11">
        <v>60</v>
      </c>
      <c r="T5" s="11">
        <f t="shared" si="0"/>
        <v>13137</v>
      </c>
      <c r="U5" s="11">
        <v>3</v>
      </c>
      <c r="V5" s="11">
        <v>142</v>
      </c>
      <c r="W5" s="11">
        <v>225</v>
      </c>
      <c r="X5" s="11">
        <v>0</v>
      </c>
      <c r="Y5" s="11">
        <v>25</v>
      </c>
      <c r="Z5" s="11">
        <v>1027</v>
      </c>
      <c r="AA5" s="11">
        <v>0</v>
      </c>
      <c r="AB5" s="11">
        <v>0</v>
      </c>
      <c r="AC5" s="11">
        <v>8934</v>
      </c>
      <c r="AD5" s="11">
        <v>219.25</v>
      </c>
      <c r="AE5" s="11">
        <v>37</v>
      </c>
      <c r="AF5" s="11">
        <v>17</v>
      </c>
      <c r="AG5" s="11">
        <v>11</v>
      </c>
      <c r="AH5" s="11">
        <v>1</v>
      </c>
      <c r="AI5" s="11">
        <v>116</v>
      </c>
      <c r="AJ5" s="11">
        <v>992</v>
      </c>
      <c r="AK5" s="11">
        <v>74</v>
      </c>
    </row>
    <row r="6" spans="1:37" ht="12.75">
      <c r="A6" s="342">
        <v>41730</v>
      </c>
      <c r="B6" s="11">
        <v>992</v>
      </c>
      <c r="C6" s="11">
        <v>971</v>
      </c>
      <c r="D6" s="11">
        <v>1308</v>
      </c>
      <c r="E6" s="11">
        <v>125</v>
      </c>
      <c r="F6" s="11">
        <v>680</v>
      </c>
      <c r="G6" s="11">
        <v>5635</v>
      </c>
      <c r="H6" s="11">
        <v>868</v>
      </c>
      <c r="I6" s="11">
        <v>131</v>
      </c>
      <c r="J6" s="11">
        <v>331</v>
      </c>
      <c r="K6" s="11">
        <v>28</v>
      </c>
      <c r="L6" s="11">
        <v>51</v>
      </c>
      <c r="M6" s="11">
        <v>155</v>
      </c>
      <c r="N6" s="11">
        <v>743</v>
      </c>
      <c r="O6" s="217">
        <v>0</v>
      </c>
      <c r="P6" s="217">
        <v>18</v>
      </c>
      <c r="Q6" s="11">
        <v>39</v>
      </c>
      <c r="R6" s="11">
        <v>1</v>
      </c>
      <c r="S6" s="11">
        <v>58</v>
      </c>
      <c r="T6" s="11">
        <f t="shared" si="0"/>
        <v>12134</v>
      </c>
      <c r="U6" s="11">
        <v>8</v>
      </c>
      <c r="V6" s="11">
        <v>143</v>
      </c>
      <c r="W6" s="11">
        <v>200</v>
      </c>
      <c r="X6" s="11">
        <v>0</v>
      </c>
      <c r="Y6" s="11">
        <v>13</v>
      </c>
      <c r="Z6" s="11">
        <v>577</v>
      </c>
      <c r="AA6" s="11">
        <v>0</v>
      </c>
      <c r="AB6" s="11">
        <v>0</v>
      </c>
      <c r="AC6" s="11">
        <v>8399</v>
      </c>
      <c r="AD6" s="11">
        <v>224.5</v>
      </c>
      <c r="AE6" s="11">
        <v>38</v>
      </c>
      <c r="AF6" s="11">
        <v>25</v>
      </c>
      <c r="AG6" s="11">
        <v>9</v>
      </c>
      <c r="AH6" s="11">
        <v>4</v>
      </c>
      <c r="AI6" s="11">
        <v>71</v>
      </c>
      <c r="AJ6" s="11">
        <v>941</v>
      </c>
      <c r="AK6" s="11">
        <v>87</v>
      </c>
    </row>
    <row r="7" spans="1:37" ht="12.75">
      <c r="A7" s="342">
        <v>41760</v>
      </c>
      <c r="B7" s="11">
        <v>1004</v>
      </c>
      <c r="C7" s="11">
        <v>1056</v>
      </c>
      <c r="D7" s="11">
        <v>1493</v>
      </c>
      <c r="E7" s="11">
        <v>148</v>
      </c>
      <c r="F7" s="11">
        <v>814</v>
      </c>
      <c r="G7" s="11">
        <v>5652</v>
      </c>
      <c r="H7" s="11">
        <v>1048</v>
      </c>
      <c r="I7" s="11">
        <v>152</v>
      </c>
      <c r="J7" s="11">
        <v>361</v>
      </c>
      <c r="K7" s="11">
        <v>29</v>
      </c>
      <c r="L7" s="11">
        <v>49</v>
      </c>
      <c r="M7" s="11">
        <v>173</v>
      </c>
      <c r="N7" s="11">
        <v>668</v>
      </c>
      <c r="O7" s="217">
        <v>0</v>
      </c>
      <c r="P7" s="217">
        <v>19</v>
      </c>
      <c r="Q7" s="11">
        <v>45</v>
      </c>
      <c r="R7" s="11">
        <v>0</v>
      </c>
      <c r="S7" s="11">
        <v>53</v>
      </c>
      <c r="T7" s="11">
        <f t="shared" si="0"/>
        <v>12764</v>
      </c>
      <c r="U7" s="11">
        <v>8</v>
      </c>
      <c r="V7" s="11">
        <v>153</v>
      </c>
      <c r="W7" s="11">
        <v>250</v>
      </c>
      <c r="X7" s="11">
        <v>0</v>
      </c>
      <c r="Y7" s="11">
        <v>21</v>
      </c>
      <c r="Z7" s="11">
        <v>1104</v>
      </c>
      <c r="AA7" s="11">
        <v>0</v>
      </c>
      <c r="AB7" s="11">
        <v>0</v>
      </c>
      <c r="AC7" s="11">
        <v>9021</v>
      </c>
      <c r="AD7" s="11">
        <v>235</v>
      </c>
      <c r="AE7" s="11">
        <v>34</v>
      </c>
      <c r="AF7" s="11">
        <v>18</v>
      </c>
      <c r="AG7" s="11">
        <v>11</v>
      </c>
      <c r="AH7" s="11">
        <v>0</v>
      </c>
      <c r="AI7" s="11">
        <v>51</v>
      </c>
      <c r="AJ7" s="11">
        <v>957</v>
      </c>
      <c r="AK7" s="11">
        <v>53</v>
      </c>
    </row>
    <row r="8" spans="1:37" ht="12.75">
      <c r="A8" s="342">
        <v>41791</v>
      </c>
      <c r="B8" s="11">
        <v>1194</v>
      </c>
      <c r="C8" s="11">
        <v>1254</v>
      </c>
      <c r="D8" s="11">
        <v>1788</v>
      </c>
      <c r="E8" s="11">
        <v>204</v>
      </c>
      <c r="F8" s="11">
        <v>1065</v>
      </c>
      <c r="G8" s="11">
        <v>7567</v>
      </c>
      <c r="H8" s="11">
        <v>1340</v>
      </c>
      <c r="I8" s="11">
        <v>214</v>
      </c>
      <c r="J8" s="11">
        <v>656</v>
      </c>
      <c r="K8" s="11">
        <v>51</v>
      </c>
      <c r="L8" s="11">
        <v>56</v>
      </c>
      <c r="M8" s="11">
        <v>184</v>
      </c>
      <c r="N8" s="11">
        <v>821</v>
      </c>
      <c r="O8" s="217">
        <v>0</v>
      </c>
      <c r="P8" s="217">
        <v>16</v>
      </c>
      <c r="Q8" s="11">
        <v>43</v>
      </c>
      <c r="R8" s="11">
        <v>1</v>
      </c>
      <c r="S8" s="11">
        <v>45</v>
      </c>
      <c r="T8" s="11">
        <f t="shared" si="0"/>
        <v>16499</v>
      </c>
      <c r="U8" s="11">
        <v>7</v>
      </c>
      <c r="V8" s="11">
        <v>244</v>
      </c>
      <c r="W8" s="11">
        <v>275</v>
      </c>
      <c r="X8" s="11">
        <v>0</v>
      </c>
      <c r="Y8" s="11">
        <v>25</v>
      </c>
      <c r="Z8" s="11">
        <v>1295</v>
      </c>
      <c r="AA8" s="11">
        <v>0</v>
      </c>
      <c r="AB8" s="11">
        <v>0</v>
      </c>
      <c r="AC8" s="11">
        <v>10114</v>
      </c>
      <c r="AD8" s="11">
        <v>337.25</v>
      </c>
      <c r="AE8" s="11">
        <v>33</v>
      </c>
      <c r="AF8" s="11">
        <v>19</v>
      </c>
      <c r="AG8" s="11">
        <v>12</v>
      </c>
      <c r="AH8" s="11">
        <v>0</v>
      </c>
      <c r="AI8" s="11">
        <v>301</v>
      </c>
      <c r="AJ8" s="11">
        <v>1230</v>
      </c>
      <c r="AK8" s="11">
        <v>66</v>
      </c>
    </row>
    <row r="9" spans="1:37" ht="12.75">
      <c r="A9" s="342">
        <v>41821</v>
      </c>
      <c r="B9" s="11">
        <v>1163</v>
      </c>
      <c r="C9" s="11">
        <v>1303</v>
      </c>
      <c r="D9" s="11">
        <v>1897</v>
      </c>
      <c r="E9" s="11">
        <v>218</v>
      </c>
      <c r="F9" s="11">
        <v>1156</v>
      </c>
      <c r="G9" s="11">
        <v>6967</v>
      </c>
      <c r="H9" s="11">
        <v>1447</v>
      </c>
      <c r="I9" s="11">
        <v>197</v>
      </c>
      <c r="J9" s="11">
        <v>703</v>
      </c>
      <c r="K9" s="11">
        <v>59</v>
      </c>
      <c r="L9" s="11">
        <v>46</v>
      </c>
      <c r="M9" s="11">
        <v>210</v>
      </c>
      <c r="N9" s="11">
        <v>821</v>
      </c>
      <c r="O9" s="217">
        <v>0</v>
      </c>
      <c r="P9" s="217">
        <v>19</v>
      </c>
      <c r="Q9" s="11">
        <v>39</v>
      </c>
      <c r="R9" s="11">
        <v>1</v>
      </c>
      <c r="S9" s="11">
        <v>54</v>
      </c>
      <c r="T9" s="11">
        <f t="shared" si="0"/>
        <v>16300</v>
      </c>
      <c r="U9" s="11">
        <v>6</v>
      </c>
      <c r="V9" s="11">
        <v>236</v>
      </c>
      <c r="W9" s="11">
        <v>260</v>
      </c>
      <c r="X9" s="11">
        <v>0</v>
      </c>
      <c r="Y9" s="11">
        <v>31</v>
      </c>
      <c r="Z9" s="11">
        <v>1362</v>
      </c>
      <c r="AA9" s="11">
        <v>0</v>
      </c>
      <c r="AB9" s="11">
        <v>0</v>
      </c>
      <c r="AC9" s="11">
        <v>10956</v>
      </c>
      <c r="AD9" s="11">
        <v>310</v>
      </c>
      <c r="AE9" s="11">
        <v>31</v>
      </c>
      <c r="AF9" s="11">
        <v>17</v>
      </c>
      <c r="AG9" s="11">
        <v>10</v>
      </c>
      <c r="AH9" s="11">
        <v>6</v>
      </c>
      <c r="AI9" s="11">
        <v>45</v>
      </c>
      <c r="AJ9" s="11">
        <v>1245</v>
      </c>
      <c r="AK9" s="11">
        <v>0</v>
      </c>
    </row>
    <row r="10" spans="1:37" ht="12.75">
      <c r="A10" s="342">
        <v>41852</v>
      </c>
      <c r="B10" s="11">
        <v>1081</v>
      </c>
      <c r="C10" s="11">
        <v>1244</v>
      </c>
      <c r="D10" s="11">
        <v>1875</v>
      </c>
      <c r="E10" s="11">
        <v>226</v>
      </c>
      <c r="F10" s="11">
        <v>789</v>
      </c>
      <c r="G10" s="11">
        <v>6277</v>
      </c>
      <c r="H10" s="11">
        <v>1363</v>
      </c>
      <c r="I10" s="11">
        <v>166</v>
      </c>
      <c r="J10" s="11">
        <v>593</v>
      </c>
      <c r="K10" s="11">
        <v>47</v>
      </c>
      <c r="L10" s="11">
        <v>57</v>
      </c>
      <c r="M10" s="11">
        <v>263</v>
      </c>
      <c r="N10" s="11">
        <v>1047</v>
      </c>
      <c r="O10" s="217">
        <v>0</v>
      </c>
      <c r="P10" s="217">
        <v>9</v>
      </c>
      <c r="Q10" s="11">
        <v>49</v>
      </c>
      <c r="R10" s="11">
        <v>0</v>
      </c>
      <c r="S10" s="11">
        <v>48</v>
      </c>
      <c r="T10" s="11">
        <f>SUM(B10:S10)</f>
        <v>15134</v>
      </c>
      <c r="U10" s="11">
        <v>6</v>
      </c>
      <c r="V10" s="11">
        <v>175</v>
      </c>
      <c r="W10" s="11">
        <v>220</v>
      </c>
      <c r="X10" s="11">
        <v>0</v>
      </c>
      <c r="Y10" s="11">
        <v>16</v>
      </c>
      <c r="Z10" s="11">
        <v>1510</v>
      </c>
      <c r="AA10" s="11">
        <v>0</v>
      </c>
      <c r="AB10" s="11">
        <v>0</v>
      </c>
      <c r="AC10" s="11">
        <v>9510</v>
      </c>
      <c r="AD10" s="11">
        <v>244.5</v>
      </c>
      <c r="AE10" s="11">
        <v>24</v>
      </c>
      <c r="AF10" s="11">
        <v>11</v>
      </c>
      <c r="AG10" s="11">
        <v>10</v>
      </c>
      <c r="AH10" s="11">
        <v>1</v>
      </c>
      <c r="AI10" s="11">
        <v>52</v>
      </c>
      <c r="AJ10" s="11">
        <v>1124</v>
      </c>
      <c r="AK10" s="11">
        <v>32</v>
      </c>
    </row>
    <row r="11" spans="1:37" ht="12.75">
      <c r="A11" s="342">
        <v>41883</v>
      </c>
      <c r="B11" s="11">
        <v>990</v>
      </c>
      <c r="C11" s="11">
        <v>1138</v>
      </c>
      <c r="D11" s="11">
        <v>1475</v>
      </c>
      <c r="E11" s="11">
        <v>175</v>
      </c>
      <c r="F11" s="11">
        <v>823</v>
      </c>
      <c r="G11" s="11">
        <v>6121</v>
      </c>
      <c r="H11" s="11">
        <v>1111</v>
      </c>
      <c r="I11" s="11">
        <v>152</v>
      </c>
      <c r="J11" s="11">
        <v>402</v>
      </c>
      <c r="K11" s="11">
        <v>28</v>
      </c>
      <c r="L11" s="11">
        <v>45</v>
      </c>
      <c r="M11" s="11">
        <v>369</v>
      </c>
      <c r="N11" s="11">
        <v>908</v>
      </c>
      <c r="O11" s="217">
        <v>0</v>
      </c>
      <c r="P11" s="217">
        <v>12</v>
      </c>
      <c r="Q11" s="11">
        <v>67</v>
      </c>
      <c r="R11" s="11">
        <v>0</v>
      </c>
      <c r="S11" s="11">
        <v>27</v>
      </c>
      <c r="T11" s="11">
        <f>SUM(B11:S11)</f>
        <v>13843</v>
      </c>
      <c r="U11" s="11">
        <v>4</v>
      </c>
      <c r="V11" s="11">
        <v>204</v>
      </c>
      <c r="W11" s="11">
        <v>180</v>
      </c>
      <c r="X11" s="11">
        <v>0</v>
      </c>
      <c r="Y11" s="11">
        <v>28</v>
      </c>
      <c r="Z11" s="11">
        <v>1285</v>
      </c>
      <c r="AA11" s="11">
        <v>0</v>
      </c>
      <c r="AB11" s="11">
        <v>0</v>
      </c>
      <c r="AC11" s="11">
        <v>8534</v>
      </c>
      <c r="AD11" s="11">
        <v>258.5</v>
      </c>
      <c r="AE11" s="11">
        <v>35</v>
      </c>
      <c r="AF11" s="11">
        <v>17</v>
      </c>
      <c r="AG11" s="11">
        <v>10</v>
      </c>
      <c r="AH11" s="11">
        <v>0</v>
      </c>
      <c r="AI11" s="11">
        <v>99</v>
      </c>
      <c r="AJ11" s="11">
        <v>1068</v>
      </c>
      <c r="AK11" s="11">
        <v>113</v>
      </c>
    </row>
    <row r="12" spans="1:37" ht="12.75">
      <c r="A12" s="342">
        <v>41913</v>
      </c>
      <c r="B12" s="11">
        <v>975</v>
      </c>
      <c r="C12" s="11">
        <v>1081</v>
      </c>
      <c r="D12" s="11">
        <v>1554</v>
      </c>
      <c r="E12" s="11">
        <v>197</v>
      </c>
      <c r="F12" s="11">
        <v>983</v>
      </c>
      <c r="G12" s="11">
        <v>6757</v>
      </c>
      <c r="H12" s="11">
        <v>1146</v>
      </c>
      <c r="I12" s="11">
        <v>133</v>
      </c>
      <c r="J12" s="11">
        <v>416</v>
      </c>
      <c r="K12" s="11">
        <v>42</v>
      </c>
      <c r="L12" s="11">
        <v>44</v>
      </c>
      <c r="M12" s="11">
        <v>258</v>
      </c>
      <c r="N12" s="11">
        <v>845</v>
      </c>
      <c r="O12" s="217">
        <v>0</v>
      </c>
      <c r="P12" s="217">
        <v>15</v>
      </c>
      <c r="Q12" s="11">
        <v>55</v>
      </c>
      <c r="R12" s="11">
        <v>3</v>
      </c>
      <c r="S12" s="11">
        <v>41</v>
      </c>
      <c r="T12" s="11">
        <f>SUM(B12:S12)</f>
        <v>14545</v>
      </c>
      <c r="U12" s="11">
        <v>3</v>
      </c>
      <c r="V12" s="11">
        <v>164</v>
      </c>
      <c r="W12" s="11">
        <v>197</v>
      </c>
      <c r="X12" s="11">
        <v>0</v>
      </c>
      <c r="Y12" s="11">
        <v>30</v>
      </c>
      <c r="Z12" s="11">
        <v>1196</v>
      </c>
      <c r="AA12" s="11">
        <v>0</v>
      </c>
      <c r="AB12" s="11">
        <v>0</v>
      </c>
      <c r="AC12" s="11">
        <v>9173</v>
      </c>
      <c r="AD12" s="11">
        <v>254</v>
      </c>
      <c r="AE12" s="11">
        <v>38</v>
      </c>
      <c r="AF12" s="11">
        <v>22</v>
      </c>
      <c r="AG12" s="11">
        <v>7</v>
      </c>
      <c r="AH12" s="11">
        <v>0</v>
      </c>
      <c r="AI12" s="11">
        <v>86</v>
      </c>
      <c r="AJ12" s="11">
        <v>1042</v>
      </c>
      <c r="AK12" s="11">
        <v>121</v>
      </c>
    </row>
    <row r="13" spans="1:37" ht="12.75">
      <c r="A13" s="342">
        <v>41944</v>
      </c>
      <c r="B13" s="11">
        <v>920</v>
      </c>
      <c r="C13" s="11">
        <v>999</v>
      </c>
      <c r="D13" s="11">
        <v>1219</v>
      </c>
      <c r="E13" s="11">
        <v>213</v>
      </c>
      <c r="F13" s="11">
        <v>902</v>
      </c>
      <c r="G13" s="11">
        <v>5510</v>
      </c>
      <c r="H13" s="11">
        <v>1101</v>
      </c>
      <c r="I13" s="11">
        <v>142</v>
      </c>
      <c r="J13" s="11">
        <v>336</v>
      </c>
      <c r="K13" s="11">
        <v>27</v>
      </c>
      <c r="L13" s="11">
        <v>16</v>
      </c>
      <c r="M13" s="11">
        <v>214</v>
      </c>
      <c r="N13" s="11">
        <v>757</v>
      </c>
      <c r="O13" s="217">
        <v>0</v>
      </c>
      <c r="P13" s="217">
        <v>20</v>
      </c>
      <c r="Q13" s="11">
        <v>63</v>
      </c>
      <c r="R13" s="11">
        <v>3</v>
      </c>
      <c r="S13" s="11">
        <v>58</v>
      </c>
      <c r="T13" s="11">
        <f>SUM(B13:S13)</f>
        <v>12500</v>
      </c>
      <c r="U13" s="11">
        <v>6</v>
      </c>
      <c r="V13" s="11">
        <v>143</v>
      </c>
      <c r="W13" s="11">
        <v>115</v>
      </c>
      <c r="X13" s="11">
        <v>0</v>
      </c>
      <c r="Y13" s="11">
        <v>37</v>
      </c>
      <c r="Z13" s="11">
        <v>905</v>
      </c>
      <c r="AA13" s="11">
        <v>0</v>
      </c>
      <c r="AB13" s="11">
        <v>0</v>
      </c>
      <c r="AC13" s="11">
        <v>8098</v>
      </c>
      <c r="AD13" s="11">
        <v>193.75</v>
      </c>
      <c r="AE13" s="11">
        <v>30</v>
      </c>
      <c r="AF13" s="11">
        <v>27</v>
      </c>
      <c r="AG13" s="11">
        <v>10</v>
      </c>
      <c r="AH13" s="11">
        <v>0</v>
      </c>
      <c r="AI13" s="11">
        <v>69</v>
      </c>
      <c r="AJ13" s="11">
        <v>963</v>
      </c>
      <c r="AK13" s="11">
        <v>88</v>
      </c>
    </row>
    <row r="14" spans="1:37" ht="12.75">
      <c r="A14" s="342">
        <v>41974</v>
      </c>
      <c r="B14" s="11">
        <v>900</v>
      </c>
      <c r="C14" s="11">
        <v>926</v>
      </c>
      <c r="D14" s="11">
        <v>1334</v>
      </c>
      <c r="E14" s="11">
        <v>217</v>
      </c>
      <c r="F14" s="11">
        <v>713</v>
      </c>
      <c r="G14" s="11">
        <v>4784</v>
      </c>
      <c r="H14" s="11">
        <v>999</v>
      </c>
      <c r="I14" s="11">
        <v>149</v>
      </c>
      <c r="J14" s="11">
        <v>326</v>
      </c>
      <c r="K14" s="11">
        <v>19</v>
      </c>
      <c r="L14" s="11">
        <v>45</v>
      </c>
      <c r="M14" s="11">
        <v>124</v>
      </c>
      <c r="N14" s="11">
        <v>735</v>
      </c>
      <c r="O14" s="217">
        <v>0</v>
      </c>
      <c r="P14" s="217">
        <v>13</v>
      </c>
      <c r="Q14" s="11">
        <v>33</v>
      </c>
      <c r="R14" s="11">
        <v>1</v>
      </c>
      <c r="S14" s="11">
        <v>52</v>
      </c>
      <c r="T14" s="11">
        <f>SUM(B14:S14)</f>
        <v>11370</v>
      </c>
      <c r="U14" s="11">
        <v>4</v>
      </c>
      <c r="V14" s="11">
        <v>98</v>
      </c>
      <c r="W14" s="11">
        <v>75</v>
      </c>
      <c r="X14" s="11">
        <v>0</v>
      </c>
      <c r="Y14" s="11">
        <v>54</v>
      </c>
      <c r="Z14" s="11">
        <v>1003</v>
      </c>
      <c r="AA14" s="11">
        <v>0</v>
      </c>
      <c r="AB14" s="11">
        <v>0</v>
      </c>
      <c r="AC14" s="11">
        <v>7114</v>
      </c>
      <c r="AD14" s="11">
        <v>298.5</v>
      </c>
      <c r="AE14" s="11">
        <v>26</v>
      </c>
      <c r="AF14" s="11">
        <v>20</v>
      </c>
      <c r="AG14" s="11">
        <v>7</v>
      </c>
      <c r="AH14" s="11">
        <v>6</v>
      </c>
      <c r="AI14" s="11">
        <v>102</v>
      </c>
      <c r="AJ14" s="11">
        <v>872</v>
      </c>
      <c r="AK14" s="11">
        <v>48</v>
      </c>
    </row>
    <row r="16" spans="1:37" ht="12.75">
      <c r="A16" s="7" t="s">
        <v>19</v>
      </c>
      <c r="B16">
        <f aca="true" t="shared" si="1" ref="B16:L16">SUM(B2:B14)</f>
        <v>12347</v>
      </c>
      <c r="C16">
        <f t="shared" si="1"/>
        <v>12989</v>
      </c>
      <c r="D16">
        <f t="shared" si="1"/>
        <v>17773</v>
      </c>
      <c r="E16">
        <f t="shared" si="1"/>
        <v>2127</v>
      </c>
      <c r="F16">
        <f t="shared" si="1"/>
        <v>10490</v>
      </c>
      <c r="G16">
        <f t="shared" si="1"/>
        <v>71995</v>
      </c>
      <c r="H16">
        <f t="shared" si="1"/>
        <v>13628</v>
      </c>
      <c r="I16">
        <f t="shared" si="1"/>
        <v>1812</v>
      </c>
      <c r="J16">
        <f t="shared" si="1"/>
        <v>5040</v>
      </c>
      <c r="K16">
        <f t="shared" si="1"/>
        <v>404</v>
      </c>
      <c r="L16">
        <f t="shared" si="1"/>
        <v>519</v>
      </c>
      <c r="M16">
        <f>SUM(M3:M14)</f>
        <v>2611</v>
      </c>
      <c r="N16">
        <f>SUM(N2:N14)</f>
        <v>9330</v>
      </c>
      <c r="O16" s="177">
        <f>SUM(O2:O14)</f>
        <v>0</v>
      </c>
      <c r="P16" s="177">
        <f>SUM(P3:P14)</f>
        <v>187</v>
      </c>
      <c r="Q16">
        <f aca="true" t="shared" si="2" ref="Q16:X16">SUM(Q2:Q14)</f>
        <v>589</v>
      </c>
      <c r="R16">
        <f t="shared" si="2"/>
        <v>12</v>
      </c>
      <c r="S16">
        <f t="shared" si="2"/>
        <v>626</v>
      </c>
      <c r="T16">
        <f>SUM(B16:S16)</f>
        <v>162479</v>
      </c>
      <c r="U16">
        <f t="shared" si="2"/>
        <v>59</v>
      </c>
      <c r="V16">
        <f t="shared" si="2"/>
        <v>1995</v>
      </c>
      <c r="W16">
        <f t="shared" si="2"/>
        <v>2347</v>
      </c>
      <c r="X16">
        <f t="shared" si="2"/>
        <v>0</v>
      </c>
      <c r="Y16">
        <f>SUM(Y3:Y14)</f>
        <v>288</v>
      </c>
      <c r="Z16">
        <f aca="true" t="shared" si="3" ref="Z16:AI16">SUM(Z2:Z14)</f>
        <v>13058</v>
      </c>
      <c r="AA16">
        <f t="shared" si="3"/>
        <v>0</v>
      </c>
      <c r="AB16">
        <f t="shared" si="3"/>
        <v>0</v>
      </c>
      <c r="AC16">
        <f>SUM(AC3:AC15)</f>
        <v>107133</v>
      </c>
      <c r="AD16">
        <f t="shared" si="3"/>
        <v>3035.25</v>
      </c>
      <c r="AE16">
        <f t="shared" si="3"/>
        <v>389</v>
      </c>
      <c r="AF16">
        <f t="shared" si="3"/>
        <v>224</v>
      </c>
      <c r="AG16">
        <f t="shared" si="3"/>
        <v>118</v>
      </c>
      <c r="AH16">
        <f t="shared" si="3"/>
        <v>21</v>
      </c>
      <c r="AI16">
        <f t="shared" si="3"/>
        <v>1179</v>
      </c>
      <c r="AJ16">
        <f>SUM(AJ3:AJ14)</f>
        <v>12351</v>
      </c>
      <c r="AK16">
        <f>SUM(AK3:AK14)</f>
        <v>841</v>
      </c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</sheetData>
  <sheetProtection/>
  <printOptions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6"/>
  <sheetViews>
    <sheetView zoomScalePageLayoutView="0" workbookViewId="0" topLeftCell="D1">
      <selection activeCell="R41" sqref="R41:R47"/>
    </sheetView>
  </sheetViews>
  <sheetFormatPr defaultColWidth="9.140625" defaultRowHeight="12.75"/>
  <cols>
    <col min="1" max="1" width="12.57421875" style="0" bestFit="1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41275</v>
      </c>
      <c r="B3" s="8">
        <v>1179</v>
      </c>
      <c r="C3">
        <v>1158</v>
      </c>
      <c r="D3">
        <v>2074</v>
      </c>
      <c r="E3">
        <v>180</v>
      </c>
      <c r="F3">
        <v>1011</v>
      </c>
      <c r="G3">
        <v>5710</v>
      </c>
      <c r="H3">
        <v>1215</v>
      </c>
      <c r="I3">
        <v>198</v>
      </c>
      <c r="J3">
        <v>344</v>
      </c>
      <c r="K3">
        <v>20</v>
      </c>
      <c r="L3">
        <v>74</v>
      </c>
      <c r="M3">
        <v>209</v>
      </c>
      <c r="N3">
        <v>781</v>
      </c>
      <c r="O3" s="177">
        <v>3</v>
      </c>
      <c r="P3" s="177">
        <v>15</v>
      </c>
      <c r="Q3" s="177">
        <v>64</v>
      </c>
      <c r="R3" s="177">
        <v>4</v>
      </c>
      <c r="S3" s="177">
        <v>82</v>
      </c>
      <c r="T3" s="177">
        <f aca="true" t="shared" si="0" ref="T3:T14">SUM(B3:S3)</f>
        <v>14321</v>
      </c>
      <c r="U3" s="177">
        <v>2</v>
      </c>
      <c r="V3" s="177">
        <v>151</v>
      </c>
      <c r="W3" s="177">
        <v>243</v>
      </c>
      <c r="X3" s="177">
        <v>0</v>
      </c>
      <c r="Y3" s="177">
        <v>76</v>
      </c>
      <c r="Z3" s="177">
        <v>1324</v>
      </c>
      <c r="AA3" s="177">
        <v>0</v>
      </c>
      <c r="AB3" s="177">
        <v>0</v>
      </c>
      <c r="AC3">
        <v>9318</v>
      </c>
      <c r="AD3">
        <v>216.75</v>
      </c>
      <c r="AE3">
        <v>22</v>
      </c>
      <c r="AF3">
        <v>12</v>
      </c>
      <c r="AG3">
        <v>11</v>
      </c>
      <c r="AH3">
        <v>0</v>
      </c>
      <c r="AI3">
        <v>31</v>
      </c>
      <c r="AJ3">
        <v>1082</v>
      </c>
      <c r="AK3">
        <v>77</v>
      </c>
    </row>
    <row r="4" spans="1:37" ht="12.75">
      <c r="A4" s="342">
        <v>41306</v>
      </c>
      <c r="B4" s="11">
        <v>1190</v>
      </c>
      <c r="C4" s="11">
        <v>948</v>
      </c>
      <c r="D4" s="11">
        <v>1622</v>
      </c>
      <c r="E4" s="11">
        <v>208</v>
      </c>
      <c r="F4" s="11">
        <v>1023</v>
      </c>
      <c r="G4" s="11">
        <v>5489</v>
      </c>
      <c r="H4" s="11">
        <v>1166</v>
      </c>
      <c r="I4" s="11">
        <v>136</v>
      </c>
      <c r="J4" s="11">
        <v>283</v>
      </c>
      <c r="K4" s="11">
        <v>10</v>
      </c>
      <c r="L4" s="11">
        <v>81</v>
      </c>
      <c r="M4" s="11">
        <v>186</v>
      </c>
      <c r="N4" s="11">
        <v>768</v>
      </c>
      <c r="O4" s="217">
        <v>0</v>
      </c>
      <c r="P4" s="217">
        <v>15</v>
      </c>
      <c r="Q4" s="11">
        <v>33</v>
      </c>
      <c r="R4" s="11">
        <v>4</v>
      </c>
      <c r="S4" s="11">
        <v>90</v>
      </c>
      <c r="T4" s="11">
        <f t="shared" si="0"/>
        <v>13252</v>
      </c>
      <c r="U4" s="11">
        <v>3</v>
      </c>
      <c r="V4" s="11">
        <v>133</v>
      </c>
      <c r="W4" s="11">
        <v>183</v>
      </c>
      <c r="X4" s="11">
        <v>0</v>
      </c>
      <c r="Y4" s="11">
        <v>76</v>
      </c>
      <c r="Z4" s="11">
        <v>1276</v>
      </c>
      <c r="AA4" s="11">
        <v>0</v>
      </c>
      <c r="AB4" s="11">
        <v>0</v>
      </c>
      <c r="AC4" s="11">
        <v>9274</v>
      </c>
      <c r="AD4" s="11">
        <v>200.5</v>
      </c>
      <c r="AE4" s="11">
        <v>25</v>
      </c>
      <c r="AF4" s="11">
        <v>15</v>
      </c>
      <c r="AG4" s="11">
        <v>14</v>
      </c>
      <c r="AH4" s="11">
        <v>0</v>
      </c>
      <c r="AI4" s="11">
        <v>38</v>
      </c>
      <c r="AJ4" s="11">
        <v>1037</v>
      </c>
      <c r="AK4" s="11">
        <v>100</v>
      </c>
    </row>
    <row r="5" spans="1:37" ht="12.75">
      <c r="A5" s="342">
        <v>41334</v>
      </c>
      <c r="B5" s="11">
        <v>1243</v>
      </c>
      <c r="C5" s="11">
        <v>1217</v>
      </c>
      <c r="D5" s="11">
        <v>1857</v>
      </c>
      <c r="E5" s="11">
        <v>211</v>
      </c>
      <c r="F5" s="11">
        <v>1191</v>
      </c>
      <c r="G5" s="11">
        <v>5554</v>
      </c>
      <c r="H5" s="11">
        <v>1252</v>
      </c>
      <c r="I5" s="11">
        <v>182</v>
      </c>
      <c r="J5" s="11">
        <v>351</v>
      </c>
      <c r="K5" s="11">
        <v>31</v>
      </c>
      <c r="L5" s="11">
        <v>44</v>
      </c>
      <c r="M5" s="11">
        <v>195</v>
      </c>
      <c r="N5" s="11">
        <v>902</v>
      </c>
      <c r="O5" s="217">
        <v>0</v>
      </c>
      <c r="P5" s="217">
        <v>20</v>
      </c>
      <c r="Q5" s="11">
        <v>53</v>
      </c>
      <c r="R5" s="11">
        <v>1</v>
      </c>
      <c r="S5" s="11">
        <v>68</v>
      </c>
      <c r="T5" s="11">
        <f t="shared" si="0"/>
        <v>14372</v>
      </c>
      <c r="U5" s="11">
        <v>3</v>
      </c>
      <c r="V5" s="11">
        <v>145</v>
      </c>
      <c r="W5" s="11">
        <v>96</v>
      </c>
      <c r="X5" s="11">
        <v>0</v>
      </c>
      <c r="Y5" s="11">
        <v>75</v>
      </c>
      <c r="Z5" s="11">
        <v>1239</v>
      </c>
      <c r="AA5" s="11">
        <v>0</v>
      </c>
      <c r="AB5" s="11">
        <v>0</v>
      </c>
      <c r="AC5" s="11">
        <v>9050</v>
      </c>
      <c r="AD5" s="11">
        <v>228</v>
      </c>
      <c r="AE5" s="11">
        <v>31</v>
      </c>
      <c r="AF5" s="11">
        <v>14</v>
      </c>
      <c r="AG5" s="11">
        <v>18</v>
      </c>
      <c r="AH5" s="11">
        <v>12</v>
      </c>
      <c r="AI5" s="11">
        <v>67</v>
      </c>
      <c r="AJ5" s="11">
        <v>1062</v>
      </c>
      <c r="AK5" s="11">
        <v>91</v>
      </c>
    </row>
    <row r="6" spans="1:37" ht="12.75">
      <c r="A6" s="342">
        <v>41365</v>
      </c>
      <c r="B6" s="11">
        <v>1193</v>
      </c>
      <c r="C6" s="11">
        <v>1043</v>
      </c>
      <c r="D6" s="11">
        <v>1804</v>
      </c>
      <c r="E6" s="11">
        <v>245</v>
      </c>
      <c r="F6" s="11">
        <v>1053</v>
      </c>
      <c r="G6" s="11">
        <v>5596</v>
      </c>
      <c r="H6" s="11">
        <v>1210</v>
      </c>
      <c r="I6" s="11">
        <v>160</v>
      </c>
      <c r="J6" s="11">
        <v>343</v>
      </c>
      <c r="K6" s="11">
        <v>31</v>
      </c>
      <c r="L6" s="11">
        <v>29</v>
      </c>
      <c r="M6" s="11">
        <v>160</v>
      </c>
      <c r="N6" s="11">
        <v>738</v>
      </c>
      <c r="O6" s="217">
        <v>0</v>
      </c>
      <c r="P6" s="217">
        <v>17</v>
      </c>
      <c r="Q6" s="11">
        <v>48</v>
      </c>
      <c r="R6" s="11">
        <v>1</v>
      </c>
      <c r="S6" s="11">
        <v>77</v>
      </c>
      <c r="T6" s="11">
        <f t="shared" si="0"/>
        <v>13748</v>
      </c>
      <c r="U6" s="11">
        <v>3</v>
      </c>
      <c r="V6" s="11">
        <v>148</v>
      </c>
      <c r="W6" s="11">
        <v>90</v>
      </c>
      <c r="X6" s="11">
        <v>0</v>
      </c>
      <c r="Y6" s="11">
        <v>63</v>
      </c>
      <c r="Z6" s="11">
        <v>1150</v>
      </c>
      <c r="AA6" s="11">
        <v>0</v>
      </c>
      <c r="AB6" s="11">
        <v>0</v>
      </c>
      <c r="AC6" s="11">
        <v>8323</v>
      </c>
      <c r="AD6" s="11">
        <v>152</v>
      </c>
      <c r="AE6" s="11">
        <v>22</v>
      </c>
      <c r="AF6" s="11">
        <v>12</v>
      </c>
      <c r="AG6" s="11">
        <v>17</v>
      </c>
      <c r="AH6" s="11">
        <v>0</v>
      </c>
      <c r="AI6" s="11">
        <v>34</v>
      </c>
      <c r="AJ6" s="11">
        <v>1037</v>
      </c>
      <c r="AK6" s="11">
        <v>117</v>
      </c>
    </row>
    <row r="7" spans="1:37" ht="12.75">
      <c r="A7" s="342">
        <v>41395</v>
      </c>
      <c r="B7" s="11">
        <v>1359</v>
      </c>
      <c r="C7" s="11">
        <v>1146</v>
      </c>
      <c r="D7" s="11">
        <v>1672</v>
      </c>
      <c r="E7" s="11">
        <v>266</v>
      </c>
      <c r="F7" s="11">
        <v>919</v>
      </c>
      <c r="G7" s="11">
        <v>5727</v>
      </c>
      <c r="H7" s="11">
        <v>1132</v>
      </c>
      <c r="I7" s="11">
        <v>186</v>
      </c>
      <c r="J7" s="11">
        <v>364</v>
      </c>
      <c r="K7" s="11">
        <v>21</v>
      </c>
      <c r="L7" s="11">
        <v>92</v>
      </c>
      <c r="M7" s="11">
        <v>134</v>
      </c>
      <c r="N7" s="11">
        <v>640</v>
      </c>
      <c r="O7" s="217">
        <v>0</v>
      </c>
      <c r="P7" s="217">
        <v>28</v>
      </c>
      <c r="Q7" s="11">
        <v>35</v>
      </c>
      <c r="R7" s="11">
        <v>1</v>
      </c>
      <c r="S7" s="11">
        <v>75</v>
      </c>
      <c r="T7" s="11">
        <f t="shared" si="0"/>
        <v>13797</v>
      </c>
      <c r="U7" s="11">
        <v>3</v>
      </c>
      <c r="V7" s="11">
        <v>151</v>
      </c>
      <c r="W7" s="11">
        <v>85</v>
      </c>
      <c r="X7" s="11">
        <v>0</v>
      </c>
      <c r="Y7" s="11">
        <v>69</v>
      </c>
      <c r="Z7" s="11">
        <v>1225</v>
      </c>
      <c r="AA7" s="11">
        <v>0</v>
      </c>
      <c r="AB7" s="11">
        <v>0</v>
      </c>
      <c r="AC7" s="11">
        <v>8633</v>
      </c>
      <c r="AD7" s="11">
        <v>194</v>
      </c>
      <c r="AE7" s="11">
        <v>19</v>
      </c>
      <c r="AF7" s="11">
        <v>7</v>
      </c>
      <c r="AG7" s="11">
        <v>13</v>
      </c>
      <c r="AH7" s="11">
        <v>0</v>
      </c>
      <c r="AI7" s="11">
        <v>44</v>
      </c>
      <c r="AJ7" s="11">
        <v>1020</v>
      </c>
      <c r="AK7" s="11">
        <v>54</v>
      </c>
    </row>
    <row r="8" spans="1:37" ht="12.75">
      <c r="A8" s="342">
        <v>41426</v>
      </c>
      <c r="B8" s="11">
        <v>1341</v>
      </c>
      <c r="C8" s="11">
        <v>1259</v>
      </c>
      <c r="D8" s="11">
        <v>1651</v>
      </c>
      <c r="E8" s="11">
        <v>250</v>
      </c>
      <c r="F8" s="11">
        <v>1306</v>
      </c>
      <c r="G8" s="11">
        <v>7985</v>
      </c>
      <c r="H8" s="11">
        <v>1504</v>
      </c>
      <c r="I8" s="11">
        <v>195</v>
      </c>
      <c r="J8" s="11">
        <v>645</v>
      </c>
      <c r="K8" s="11">
        <v>36</v>
      </c>
      <c r="L8" s="11">
        <v>48</v>
      </c>
      <c r="M8" s="11">
        <v>297</v>
      </c>
      <c r="N8" s="11">
        <v>1118</v>
      </c>
      <c r="O8" s="217">
        <v>0</v>
      </c>
      <c r="P8" s="217">
        <v>40</v>
      </c>
      <c r="Q8" s="11">
        <v>62</v>
      </c>
      <c r="R8" s="11">
        <v>1</v>
      </c>
      <c r="S8" s="11">
        <v>103</v>
      </c>
      <c r="T8" s="11">
        <f t="shared" si="0"/>
        <v>17841</v>
      </c>
      <c r="U8" s="11">
        <v>2</v>
      </c>
      <c r="V8" s="11">
        <v>236</v>
      </c>
      <c r="W8" s="11">
        <v>302</v>
      </c>
      <c r="X8" s="11">
        <v>0</v>
      </c>
      <c r="Y8" s="11">
        <v>124</v>
      </c>
      <c r="Z8" s="11">
        <v>1150</v>
      </c>
      <c r="AA8" s="11">
        <v>0</v>
      </c>
      <c r="AB8" s="11">
        <v>0</v>
      </c>
      <c r="AC8" s="11">
        <v>10395</v>
      </c>
      <c r="AD8" s="11">
        <v>169.5</v>
      </c>
      <c r="AE8" s="11">
        <v>21</v>
      </c>
      <c r="AF8" s="11">
        <v>7</v>
      </c>
      <c r="AG8" s="11">
        <v>8</v>
      </c>
      <c r="AH8" s="11">
        <v>65</v>
      </c>
      <c r="AI8" s="11">
        <v>103</v>
      </c>
      <c r="AJ8" s="11">
        <v>1289</v>
      </c>
      <c r="AK8" s="11">
        <v>67</v>
      </c>
    </row>
    <row r="9" spans="1:37" ht="12.75">
      <c r="A9" s="342">
        <v>41456</v>
      </c>
      <c r="B9" s="11">
        <v>1507</v>
      </c>
      <c r="C9" s="11">
        <v>1427</v>
      </c>
      <c r="D9" s="11">
        <v>1678</v>
      </c>
      <c r="E9" s="11">
        <v>313</v>
      </c>
      <c r="F9" s="11">
        <v>1193</v>
      </c>
      <c r="G9" s="11">
        <v>8495</v>
      </c>
      <c r="H9" s="11">
        <v>1482</v>
      </c>
      <c r="I9" s="11">
        <v>229</v>
      </c>
      <c r="J9" s="11">
        <v>550</v>
      </c>
      <c r="K9" s="11">
        <v>49</v>
      </c>
      <c r="L9" s="11">
        <v>55</v>
      </c>
      <c r="M9" s="11">
        <v>264</v>
      </c>
      <c r="N9" s="11">
        <v>1113</v>
      </c>
      <c r="O9" s="217">
        <v>0</v>
      </c>
      <c r="P9" s="217">
        <v>23</v>
      </c>
      <c r="Q9" s="11">
        <v>56</v>
      </c>
      <c r="R9" s="11">
        <v>0</v>
      </c>
      <c r="S9" s="11">
        <v>77</v>
      </c>
      <c r="T9" s="11">
        <f t="shared" si="0"/>
        <v>18511</v>
      </c>
      <c r="U9" s="11">
        <v>3</v>
      </c>
      <c r="V9" s="11">
        <v>223</v>
      </c>
      <c r="W9" s="11">
        <v>297</v>
      </c>
      <c r="X9" s="11">
        <v>0</v>
      </c>
      <c r="Y9" s="11">
        <v>73</v>
      </c>
      <c r="Z9" s="11">
        <v>1285</v>
      </c>
      <c r="AA9" s="11">
        <v>0</v>
      </c>
      <c r="AB9" s="11">
        <v>0</v>
      </c>
      <c r="AC9" s="11">
        <v>10581</v>
      </c>
      <c r="AD9" s="11">
        <v>203.75</v>
      </c>
      <c r="AE9" s="11">
        <v>10</v>
      </c>
      <c r="AF9" s="11">
        <v>2</v>
      </c>
      <c r="AG9" s="11">
        <v>8</v>
      </c>
      <c r="AH9" s="11">
        <v>0</v>
      </c>
      <c r="AI9" s="11">
        <v>36</v>
      </c>
      <c r="AJ9" s="11">
        <v>1308</v>
      </c>
      <c r="AK9" s="11">
        <v>0</v>
      </c>
    </row>
    <row r="10" spans="1:37" ht="12.75">
      <c r="A10" s="342">
        <v>41487</v>
      </c>
      <c r="B10" s="11">
        <v>1369</v>
      </c>
      <c r="C10" s="11">
        <v>1227</v>
      </c>
      <c r="D10" s="11">
        <v>1569</v>
      </c>
      <c r="E10" s="11">
        <v>242</v>
      </c>
      <c r="F10" s="11">
        <v>935</v>
      </c>
      <c r="G10" s="11">
        <v>6253</v>
      </c>
      <c r="H10" s="11">
        <v>1092</v>
      </c>
      <c r="I10" s="11">
        <v>195</v>
      </c>
      <c r="J10" s="11">
        <v>473</v>
      </c>
      <c r="K10" s="11">
        <v>52</v>
      </c>
      <c r="L10" s="11">
        <v>54</v>
      </c>
      <c r="M10" s="11">
        <v>152</v>
      </c>
      <c r="N10" s="11">
        <v>904</v>
      </c>
      <c r="O10" s="217">
        <v>0</v>
      </c>
      <c r="P10" s="217">
        <v>22</v>
      </c>
      <c r="Q10" s="11">
        <v>41</v>
      </c>
      <c r="R10" s="11">
        <v>2</v>
      </c>
      <c r="S10" s="11">
        <v>87</v>
      </c>
      <c r="T10" s="11">
        <f t="shared" si="0"/>
        <v>14669</v>
      </c>
      <c r="U10" s="11">
        <v>4</v>
      </c>
      <c r="V10" s="11">
        <v>172</v>
      </c>
      <c r="W10" s="11">
        <v>220</v>
      </c>
      <c r="X10" s="11">
        <v>0</v>
      </c>
      <c r="Y10" s="11">
        <v>7</v>
      </c>
      <c r="Z10" s="11">
        <v>343</v>
      </c>
      <c r="AA10" s="11">
        <v>0</v>
      </c>
      <c r="AB10" s="11">
        <v>0</v>
      </c>
      <c r="AC10" s="11">
        <v>9076</v>
      </c>
      <c r="AD10" s="11">
        <v>196</v>
      </c>
      <c r="AE10" s="11">
        <v>19</v>
      </c>
      <c r="AF10" s="11">
        <v>4</v>
      </c>
      <c r="AG10" s="11">
        <v>11</v>
      </c>
      <c r="AH10" s="11">
        <v>0</v>
      </c>
      <c r="AI10" s="11">
        <v>48</v>
      </c>
      <c r="AJ10" s="11">
        <v>1199</v>
      </c>
      <c r="AK10" s="11">
        <v>20</v>
      </c>
    </row>
    <row r="11" spans="1:37" ht="12.75">
      <c r="A11" s="342">
        <v>41518</v>
      </c>
      <c r="B11" s="11">
        <v>1129</v>
      </c>
      <c r="C11" s="11">
        <v>1117</v>
      </c>
      <c r="D11" s="11">
        <v>1335</v>
      </c>
      <c r="E11" s="11">
        <v>175</v>
      </c>
      <c r="F11" s="11">
        <v>918</v>
      </c>
      <c r="G11" s="11">
        <v>5897</v>
      </c>
      <c r="H11" s="11">
        <v>1093</v>
      </c>
      <c r="I11" s="11">
        <v>217</v>
      </c>
      <c r="J11" s="11">
        <v>377</v>
      </c>
      <c r="K11" s="11">
        <v>38</v>
      </c>
      <c r="L11" s="11">
        <v>60</v>
      </c>
      <c r="M11" s="11">
        <v>259</v>
      </c>
      <c r="N11" s="11">
        <v>725</v>
      </c>
      <c r="O11" s="217">
        <v>0</v>
      </c>
      <c r="P11" s="217">
        <v>11</v>
      </c>
      <c r="Q11" s="11">
        <v>59</v>
      </c>
      <c r="R11" s="11">
        <v>7</v>
      </c>
      <c r="S11" s="11">
        <v>78</v>
      </c>
      <c r="T11" s="11">
        <f t="shared" si="0"/>
        <v>13495</v>
      </c>
      <c r="U11" s="11">
        <v>2</v>
      </c>
      <c r="V11" s="11">
        <v>191</v>
      </c>
      <c r="W11" s="11">
        <v>218</v>
      </c>
      <c r="X11" s="11">
        <v>0</v>
      </c>
      <c r="Y11" s="11">
        <v>15</v>
      </c>
      <c r="Z11" s="11">
        <v>1127</v>
      </c>
      <c r="AA11" s="11">
        <v>0</v>
      </c>
      <c r="AB11" s="11">
        <v>0</v>
      </c>
      <c r="AC11" s="11">
        <v>9205</v>
      </c>
      <c r="AD11" s="11">
        <v>195.5</v>
      </c>
      <c r="AE11" s="11">
        <v>31</v>
      </c>
      <c r="AF11" s="11">
        <v>9</v>
      </c>
      <c r="AG11" s="11">
        <v>8</v>
      </c>
      <c r="AH11" s="11">
        <v>1</v>
      </c>
      <c r="AI11" s="11">
        <v>32</v>
      </c>
      <c r="AJ11" s="11">
        <v>1103</v>
      </c>
      <c r="AK11" s="11">
        <v>168</v>
      </c>
    </row>
    <row r="12" spans="1:37" ht="12.75">
      <c r="A12" s="342">
        <v>41548</v>
      </c>
      <c r="B12" s="11">
        <v>1138</v>
      </c>
      <c r="C12" s="11">
        <v>1014</v>
      </c>
      <c r="D12" s="11">
        <v>1506</v>
      </c>
      <c r="E12" s="11">
        <v>180</v>
      </c>
      <c r="F12" s="11">
        <v>1015</v>
      </c>
      <c r="G12" s="11">
        <v>6232</v>
      </c>
      <c r="H12" s="11">
        <v>1216</v>
      </c>
      <c r="I12" s="11">
        <v>143</v>
      </c>
      <c r="J12" s="11">
        <v>325</v>
      </c>
      <c r="K12" s="11">
        <v>30</v>
      </c>
      <c r="L12" s="11">
        <v>33</v>
      </c>
      <c r="M12" s="11">
        <v>269</v>
      </c>
      <c r="N12" s="11">
        <v>818</v>
      </c>
      <c r="O12" s="217">
        <v>0</v>
      </c>
      <c r="P12" s="217">
        <v>23</v>
      </c>
      <c r="Q12" s="11">
        <v>56</v>
      </c>
      <c r="R12" s="11">
        <v>0</v>
      </c>
      <c r="S12" s="11">
        <v>82</v>
      </c>
      <c r="T12" s="11">
        <f t="shared" si="0"/>
        <v>14080</v>
      </c>
      <c r="U12" s="11">
        <v>3</v>
      </c>
      <c r="V12" s="11">
        <v>172</v>
      </c>
      <c r="W12" s="11">
        <v>300</v>
      </c>
      <c r="X12" s="11">
        <v>0</v>
      </c>
      <c r="Y12" s="11">
        <v>38</v>
      </c>
      <c r="Z12" s="11">
        <v>1205</v>
      </c>
      <c r="AA12" s="11">
        <v>0</v>
      </c>
      <c r="AB12" s="11">
        <v>0</v>
      </c>
      <c r="AC12" s="11">
        <v>10267</v>
      </c>
      <c r="AD12" s="11">
        <v>258.5</v>
      </c>
      <c r="AE12" s="11">
        <v>32</v>
      </c>
      <c r="AF12" s="11">
        <v>20</v>
      </c>
      <c r="AG12" s="11">
        <v>12</v>
      </c>
      <c r="AH12" s="11">
        <v>6</v>
      </c>
      <c r="AI12" s="11">
        <v>42</v>
      </c>
      <c r="AJ12" s="11">
        <v>1064</v>
      </c>
      <c r="AK12" s="11">
        <v>141</v>
      </c>
    </row>
    <row r="13" spans="1:37" ht="12.75">
      <c r="A13" s="342">
        <v>41579</v>
      </c>
      <c r="B13" s="11">
        <v>1019</v>
      </c>
      <c r="C13" s="11">
        <v>984</v>
      </c>
      <c r="D13" s="11">
        <v>1504</v>
      </c>
      <c r="E13" s="11">
        <v>158</v>
      </c>
      <c r="F13" s="11">
        <v>876</v>
      </c>
      <c r="G13" s="11">
        <v>5403</v>
      </c>
      <c r="H13" s="11">
        <v>921</v>
      </c>
      <c r="I13" s="11">
        <v>126</v>
      </c>
      <c r="J13" s="11">
        <v>274</v>
      </c>
      <c r="K13" s="11">
        <v>47</v>
      </c>
      <c r="L13" s="11">
        <v>42</v>
      </c>
      <c r="M13" s="11">
        <v>212</v>
      </c>
      <c r="N13" s="11">
        <v>910</v>
      </c>
      <c r="O13" s="217">
        <v>0</v>
      </c>
      <c r="P13" s="217">
        <v>19</v>
      </c>
      <c r="Q13" s="11">
        <v>40</v>
      </c>
      <c r="R13" s="11">
        <v>0</v>
      </c>
      <c r="S13" s="11">
        <v>81</v>
      </c>
      <c r="T13" s="11">
        <f t="shared" si="0"/>
        <v>12616</v>
      </c>
      <c r="U13" s="11">
        <v>0</v>
      </c>
      <c r="V13" s="11">
        <v>154</v>
      </c>
      <c r="W13" s="11">
        <v>150</v>
      </c>
      <c r="X13" s="11">
        <v>0</v>
      </c>
      <c r="Y13" s="11">
        <v>19</v>
      </c>
      <c r="Z13" s="11">
        <v>1130</v>
      </c>
      <c r="AA13" s="11">
        <v>0</v>
      </c>
      <c r="AB13" s="11">
        <v>0</v>
      </c>
      <c r="AC13" s="11">
        <v>8606</v>
      </c>
      <c r="AD13" s="11">
        <v>206.75</v>
      </c>
      <c r="AE13" s="11">
        <v>31</v>
      </c>
      <c r="AF13" s="11">
        <v>14</v>
      </c>
      <c r="AG13" s="11">
        <v>12</v>
      </c>
      <c r="AH13" s="11">
        <v>0</v>
      </c>
      <c r="AI13" s="11">
        <v>151</v>
      </c>
      <c r="AJ13" s="11">
        <v>992</v>
      </c>
      <c r="AK13" s="11">
        <v>129</v>
      </c>
    </row>
    <row r="14" spans="1:37" ht="12.75">
      <c r="A14" s="342">
        <v>41609</v>
      </c>
      <c r="B14" s="11">
        <v>1085</v>
      </c>
      <c r="C14" s="11">
        <v>966</v>
      </c>
      <c r="D14" s="11">
        <v>1423</v>
      </c>
      <c r="E14" s="11">
        <v>155</v>
      </c>
      <c r="F14" s="11">
        <v>839</v>
      </c>
      <c r="G14" s="11">
        <v>5128</v>
      </c>
      <c r="H14" s="11">
        <v>985</v>
      </c>
      <c r="I14" s="11">
        <v>133</v>
      </c>
      <c r="J14" s="11">
        <v>277</v>
      </c>
      <c r="K14" s="11">
        <v>15</v>
      </c>
      <c r="L14" s="11">
        <v>43</v>
      </c>
      <c r="M14" s="11">
        <v>144</v>
      </c>
      <c r="N14" s="11">
        <v>809</v>
      </c>
      <c r="O14" s="217">
        <v>0</v>
      </c>
      <c r="P14" s="217">
        <v>20</v>
      </c>
      <c r="Q14" s="11">
        <v>44</v>
      </c>
      <c r="R14" s="11">
        <v>0</v>
      </c>
      <c r="S14" s="11">
        <v>26</v>
      </c>
      <c r="T14" s="11">
        <f t="shared" si="0"/>
        <v>12092</v>
      </c>
      <c r="U14" s="11">
        <v>0</v>
      </c>
      <c r="V14" s="11">
        <v>93</v>
      </c>
      <c r="W14" s="11">
        <v>70</v>
      </c>
      <c r="X14" s="11">
        <v>0</v>
      </c>
      <c r="Y14" s="11">
        <v>34</v>
      </c>
      <c r="Z14" s="11">
        <v>892</v>
      </c>
      <c r="AA14" s="11">
        <v>0</v>
      </c>
      <c r="AB14" s="11">
        <v>0</v>
      </c>
      <c r="AC14" s="11">
        <v>6936</v>
      </c>
      <c r="AD14" s="11">
        <v>259.5</v>
      </c>
      <c r="AE14" s="11">
        <v>31</v>
      </c>
      <c r="AF14" s="11">
        <v>10</v>
      </c>
      <c r="AG14" s="11">
        <v>9</v>
      </c>
      <c r="AH14" s="11">
        <v>0</v>
      </c>
      <c r="AI14" s="11">
        <v>34</v>
      </c>
      <c r="AJ14" s="11">
        <v>905</v>
      </c>
      <c r="AK14" s="11">
        <v>62</v>
      </c>
    </row>
    <row r="16" spans="1:37" ht="12.75">
      <c r="A16" s="7" t="s">
        <v>19</v>
      </c>
      <c r="B16">
        <f aca="true" t="shared" si="1" ref="B16:L16">SUM(B2:B14)</f>
        <v>14752</v>
      </c>
      <c r="C16">
        <f t="shared" si="1"/>
        <v>13506</v>
      </c>
      <c r="D16">
        <f t="shared" si="1"/>
        <v>19695</v>
      </c>
      <c r="E16">
        <f t="shared" si="1"/>
        <v>2583</v>
      </c>
      <c r="F16">
        <f t="shared" si="1"/>
        <v>12279</v>
      </c>
      <c r="G16">
        <f t="shared" si="1"/>
        <v>73469</v>
      </c>
      <c r="H16">
        <f t="shared" si="1"/>
        <v>14268</v>
      </c>
      <c r="I16">
        <f t="shared" si="1"/>
        <v>2100</v>
      </c>
      <c r="J16">
        <f t="shared" si="1"/>
        <v>4606</v>
      </c>
      <c r="K16">
        <f t="shared" si="1"/>
        <v>380</v>
      </c>
      <c r="L16">
        <f t="shared" si="1"/>
        <v>655</v>
      </c>
      <c r="M16">
        <f>SUM(M3:M14)</f>
        <v>2481</v>
      </c>
      <c r="N16">
        <f>SUM(N2:N14)</f>
        <v>10226</v>
      </c>
      <c r="O16" s="177">
        <f>SUM(O2:O14)</f>
        <v>3</v>
      </c>
      <c r="P16" s="177">
        <f>SUM(P3:P14)</f>
        <v>253</v>
      </c>
      <c r="Q16">
        <f aca="true" t="shared" si="2" ref="Q16:X16">SUM(Q2:Q14)</f>
        <v>591</v>
      </c>
      <c r="R16">
        <f t="shared" si="2"/>
        <v>21</v>
      </c>
      <c r="S16">
        <f t="shared" si="2"/>
        <v>926</v>
      </c>
      <c r="T16">
        <f>SUM(B16:S16)</f>
        <v>172794</v>
      </c>
      <c r="U16">
        <f t="shared" si="2"/>
        <v>28</v>
      </c>
      <c r="V16">
        <f t="shared" si="2"/>
        <v>1969</v>
      </c>
      <c r="W16">
        <f t="shared" si="2"/>
        <v>2254</v>
      </c>
      <c r="X16">
        <f t="shared" si="2"/>
        <v>0</v>
      </c>
      <c r="Y16">
        <f>SUM(Y3:Y14)</f>
        <v>669</v>
      </c>
      <c r="Z16">
        <f aca="true" t="shared" si="3" ref="Z16:AI16">SUM(Z2:Z14)</f>
        <v>13346</v>
      </c>
      <c r="AA16">
        <f t="shared" si="3"/>
        <v>0</v>
      </c>
      <c r="AB16">
        <f t="shared" si="3"/>
        <v>0</v>
      </c>
      <c r="AC16">
        <f>SUM(AC3:AC15)</f>
        <v>109664</v>
      </c>
      <c r="AD16">
        <f t="shared" si="3"/>
        <v>2480.75</v>
      </c>
      <c r="AE16">
        <f t="shared" si="3"/>
        <v>294</v>
      </c>
      <c r="AF16">
        <f t="shared" si="3"/>
        <v>126</v>
      </c>
      <c r="AG16">
        <f t="shared" si="3"/>
        <v>141</v>
      </c>
      <c r="AH16">
        <f t="shared" si="3"/>
        <v>84</v>
      </c>
      <c r="AI16">
        <f t="shared" si="3"/>
        <v>660</v>
      </c>
      <c r="AJ16">
        <f>SUM(AJ3:AJ14)</f>
        <v>13098</v>
      </c>
      <c r="AK16">
        <f>SUM(AK3:AK14)</f>
        <v>1026</v>
      </c>
    </row>
  </sheetData>
  <sheetProtection/>
  <printOptions/>
  <pageMargins left="0.7" right="0.7" top="0.75" bottom="0.75" header="0.3" footer="0.3"/>
  <pageSetup orientation="landscape" r:id="rId1"/>
  <ignoredErrors>
    <ignoredError sqref="T12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zoomScalePageLayoutView="0" workbookViewId="0" topLeftCell="D1">
      <selection activeCell="P26" sqref="P26"/>
    </sheetView>
  </sheetViews>
  <sheetFormatPr defaultColWidth="9.140625" defaultRowHeight="12.75"/>
  <cols>
    <col min="1" max="1" width="12.57421875" style="0" bestFit="1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40909</v>
      </c>
      <c r="B3" s="8">
        <v>1226</v>
      </c>
      <c r="C3">
        <v>1430</v>
      </c>
      <c r="D3">
        <v>2107</v>
      </c>
      <c r="E3">
        <v>212</v>
      </c>
      <c r="F3">
        <v>894</v>
      </c>
      <c r="G3">
        <v>5341</v>
      </c>
      <c r="H3">
        <v>1157</v>
      </c>
      <c r="I3">
        <v>138</v>
      </c>
      <c r="J3">
        <v>363</v>
      </c>
      <c r="K3">
        <v>18</v>
      </c>
      <c r="L3">
        <v>83</v>
      </c>
      <c r="M3">
        <v>127</v>
      </c>
      <c r="N3">
        <v>483</v>
      </c>
      <c r="O3" s="177">
        <v>5</v>
      </c>
      <c r="P3" s="177">
        <v>3</v>
      </c>
      <c r="Q3" s="177">
        <v>57</v>
      </c>
      <c r="R3" s="177">
        <v>3</v>
      </c>
      <c r="S3" s="177">
        <v>95</v>
      </c>
      <c r="T3" s="177">
        <f aca="true" t="shared" si="0" ref="T3:T14">SUM(B3:S3)</f>
        <v>13742</v>
      </c>
      <c r="U3" s="177">
        <v>5</v>
      </c>
      <c r="V3" s="177">
        <v>196</v>
      </c>
      <c r="W3" s="177">
        <v>150</v>
      </c>
      <c r="X3" s="177">
        <v>0</v>
      </c>
      <c r="Y3" s="177">
        <v>170</v>
      </c>
      <c r="Z3" s="177">
        <v>1560</v>
      </c>
      <c r="AA3">
        <v>0</v>
      </c>
      <c r="AB3">
        <v>0</v>
      </c>
      <c r="AC3">
        <v>8907</v>
      </c>
      <c r="AD3">
        <v>222.2</v>
      </c>
      <c r="AE3">
        <v>33</v>
      </c>
      <c r="AF3">
        <v>19</v>
      </c>
      <c r="AG3">
        <v>13</v>
      </c>
      <c r="AH3">
        <v>0</v>
      </c>
      <c r="AI3">
        <v>53</v>
      </c>
      <c r="AJ3">
        <v>1115</v>
      </c>
      <c r="AK3">
        <v>62</v>
      </c>
    </row>
    <row r="4" spans="1:37" ht="12.75">
      <c r="A4" s="342">
        <v>40940</v>
      </c>
      <c r="B4" s="11">
        <v>1269</v>
      </c>
      <c r="C4" s="11">
        <v>1247</v>
      </c>
      <c r="D4" s="11">
        <v>1729</v>
      </c>
      <c r="E4" s="11">
        <v>213</v>
      </c>
      <c r="F4" s="11">
        <v>812</v>
      </c>
      <c r="G4" s="11">
        <v>5729</v>
      </c>
      <c r="H4" s="11">
        <v>1193</v>
      </c>
      <c r="I4" s="11">
        <v>158</v>
      </c>
      <c r="J4" s="11">
        <v>262</v>
      </c>
      <c r="K4" s="11">
        <v>10</v>
      </c>
      <c r="L4" s="11">
        <v>34</v>
      </c>
      <c r="M4" s="11">
        <v>124</v>
      </c>
      <c r="N4" s="11">
        <v>399</v>
      </c>
      <c r="O4" s="217">
        <v>7</v>
      </c>
      <c r="P4" s="217">
        <v>35</v>
      </c>
      <c r="Q4" s="11">
        <v>59</v>
      </c>
      <c r="R4" s="11">
        <v>0</v>
      </c>
      <c r="S4" s="11">
        <v>135</v>
      </c>
      <c r="T4" s="11">
        <f t="shared" si="0"/>
        <v>13415</v>
      </c>
      <c r="U4" s="11">
        <v>3</v>
      </c>
      <c r="V4" s="11">
        <v>193</v>
      </c>
      <c r="W4" s="11">
        <v>159</v>
      </c>
      <c r="X4" s="11">
        <v>0</v>
      </c>
      <c r="Y4" s="11">
        <v>134</v>
      </c>
      <c r="Z4" s="11">
        <v>1251</v>
      </c>
      <c r="AA4" s="11">
        <v>0</v>
      </c>
      <c r="AB4" s="11">
        <v>0</v>
      </c>
      <c r="AC4" s="11">
        <v>8735</v>
      </c>
      <c r="AD4" s="11">
        <v>160.45</v>
      </c>
      <c r="AE4" s="11">
        <v>35</v>
      </c>
      <c r="AF4" s="11">
        <v>23</v>
      </c>
      <c r="AG4" s="11">
        <v>14</v>
      </c>
      <c r="AH4" s="11">
        <v>47</v>
      </c>
      <c r="AI4" s="11">
        <v>98</v>
      </c>
      <c r="AJ4" s="11">
        <v>1070</v>
      </c>
      <c r="AK4" s="11">
        <v>134</v>
      </c>
    </row>
    <row r="5" spans="1:37" ht="12.75">
      <c r="A5" s="342">
        <v>40969</v>
      </c>
      <c r="B5" s="11">
        <v>1662</v>
      </c>
      <c r="C5" s="11">
        <v>1400</v>
      </c>
      <c r="D5" s="11">
        <v>1972</v>
      </c>
      <c r="E5" s="11">
        <v>238</v>
      </c>
      <c r="F5" s="11">
        <v>975</v>
      </c>
      <c r="G5" s="11">
        <v>5956</v>
      </c>
      <c r="H5" s="11">
        <v>1282</v>
      </c>
      <c r="I5" s="11">
        <v>177</v>
      </c>
      <c r="J5" s="11">
        <v>423</v>
      </c>
      <c r="K5" s="11">
        <v>20</v>
      </c>
      <c r="L5" s="11">
        <v>42</v>
      </c>
      <c r="M5" s="11">
        <v>152</v>
      </c>
      <c r="N5" s="11">
        <v>491</v>
      </c>
      <c r="O5" s="217">
        <v>15</v>
      </c>
      <c r="P5" s="217">
        <v>39</v>
      </c>
      <c r="Q5" s="11">
        <v>80</v>
      </c>
      <c r="R5" s="11">
        <v>0</v>
      </c>
      <c r="S5" s="11">
        <v>132</v>
      </c>
      <c r="T5" s="11">
        <f t="shared" si="0"/>
        <v>15056</v>
      </c>
      <c r="U5" s="11">
        <v>3</v>
      </c>
      <c r="V5" s="11">
        <v>179</v>
      </c>
      <c r="W5" s="11">
        <v>203</v>
      </c>
      <c r="X5" s="11">
        <v>0</v>
      </c>
      <c r="Y5" s="11">
        <v>150</v>
      </c>
      <c r="Z5" s="11">
        <v>1280</v>
      </c>
      <c r="AA5" s="11">
        <v>0</v>
      </c>
      <c r="AB5" s="11">
        <v>0</v>
      </c>
      <c r="AC5" s="11">
        <v>9259</v>
      </c>
      <c r="AD5" s="11">
        <v>191.25</v>
      </c>
      <c r="AE5" s="11">
        <v>31</v>
      </c>
      <c r="AF5" s="11">
        <v>17</v>
      </c>
      <c r="AG5" s="11">
        <v>13</v>
      </c>
      <c r="AH5" s="11">
        <v>362</v>
      </c>
      <c r="AI5" s="11">
        <v>259</v>
      </c>
      <c r="AJ5" s="11">
        <v>822</v>
      </c>
      <c r="AK5">
        <v>105</v>
      </c>
    </row>
    <row r="6" spans="1:37" ht="12.75">
      <c r="A6" s="342">
        <v>41000</v>
      </c>
      <c r="B6" s="11">
        <v>1232</v>
      </c>
      <c r="C6" s="11">
        <v>1260</v>
      </c>
      <c r="D6" s="11">
        <v>1696</v>
      </c>
      <c r="E6" s="11">
        <v>195</v>
      </c>
      <c r="F6" s="11">
        <v>802</v>
      </c>
      <c r="G6" s="11">
        <v>5215</v>
      </c>
      <c r="H6" s="11">
        <v>1109</v>
      </c>
      <c r="I6" s="11">
        <v>181</v>
      </c>
      <c r="J6" s="11">
        <v>379</v>
      </c>
      <c r="K6" s="11">
        <v>21</v>
      </c>
      <c r="L6" s="11">
        <v>83</v>
      </c>
      <c r="M6" s="11">
        <v>172</v>
      </c>
      <c r="N6" s="11">
        <v>499</v>
      </c>
      <c r="O6" s="217">
        <v>22</v>
      </c>
      <c r="P6" s="217">
        <v>34</v>
      </c>
      <c r="Q6" s="11">
        <v>29</v>
      </c>
      <c r="R6" s="11">
        <v>1</v>
      </c>
      <c r="S6" s="11">
        <v>123</v>
      </c>
      <c r="T6" s="11">
        <f t="shared" si="0"/>
        <v>13053</v>
      </c>
      <c r="U6" s="11">
        <v>4</v>
      </c>
      <c r="V6" s="11">
        <v>151</v>
      </c>
      <c r="W6" s="11">
        <v>112</v>
      </c>
      <c r="X6" s="11">
        <v>0</v>
      </c>
      <c r="Y6" s="11">
        <v>135</v>
      </c>
      <c r="Z6" s="11">
        <v>1225</v>
      </c>
      <c r="AA6" s="11">
        <v>0</v>
      </c>
      <c r="AB6" s="11">
        <v>0</v>
      </c>
      <c r="AC6" s="11">
        <v>8613</v>
      </c>
      <c r="AD6" s="11">
        <v>168.75</v>
      </c>
      <c r="AE6" s="11">
        <v>29</v>
      </c>
      <c r="AF6" s="11">
        <v>17</v>
      </c>
      <c r="AG6" s="11">
        <v>16</v>
      </c>
      <c r="AH6" s="11">
        <v>79</v>
      </c>
      <c r="AI6" s="11">
        <v>129</v>
      </c>
      <c r="AJ6" s="11">
        <v>1055</v>
      </c>
      <c r="AK6" s="11">
        <v>173</v>
      </c>
    </row>
    <row r="7" spans="1:37" ht="12.75">
      <c r="A7" s="342">
        <v>41030</v>
      </c>
      <c r="B7" s="11">
        <v>1264</v>
      </c>
      <c r="C7" s="11">
        <v>1337</v>
      </c>
      <c r="D7" s="11">
        <v>1831</v>
      </c>
      <c r="E7" s="11">
        <v>207</v>
      </c>
      <c r="F7" s="11">
        <v>915</v>
      </c>
      <c r="G7" s="11">
        <v>5574</v>
      </c>
      <c r="H7" s="11">
        <v>1129</v>
      </c>
      <c r="I7" s="11">
        <v>142</v>
      </c>
      <c r="J7" s="11">
        <v>408</v>
      </c>
      <c r="K7" s="11">
        <v>27</v>
      </c>
      <c r="L7" s="11">
        <v>105</v>
      </c>
      <c r="M7" s="11">
        <v>204</v>
      </c>
      <c r="N7" s="11">
        <v>570</v>
      </c>
      <c r="O7" s="217">
        <v>4</v>
      </c>
      <c r="P7" s="217">
        <v>29</v>
      </c>
      <c r="Q7" s="11">
        <v>32</v>
      </c>
      <c r="R7" s="11">
        <v>3</v>
      </c>
      <c r="S7" s="11">
        <v>81</v>
      </c>
      <c r="T7" s="11">
        <f t="shared" si="0"/>
        <v>13862</v>
      </c>
      <c r="U7" s="11">
        <v>6</v>
      </c>
      <c r="V7" s="11">
        <v>238</v>
      </c>
      <c r="W7" s="11">
        <v>115</v>
      </c>
      <c r="X7" s="11">
        <v>0</v>
      </c>
      <c r="Y7" s="11">
        <v>158</v>
      </c>
      <c r="Z7" s="11">
        <v>1425</v>
      </c>
      <c r="AA7" s="11">
        <v>0</v>
      </c>
      <c r="AB7" s="11">
        <v>0</v>
      </c>
      <c r="AC7" s="11">
        <v>9068</v>
      </c>
      <c r="AD7" s="11">
        <v>198.25</v>
      </c>
      <c r="AE7" s="11">
        <v>27</v>
      </c>
      <c r="AF7" s="11">
        <v>15</v>
      </c>
      <c r="AG7" s="11">
        <v>11</v>
      </c>
      <c r="AH7" s="11">
        <v>57</v>
      </c>
      <c r="AI7" s="11">
        <v>40</v>
      </c>
      <c r="AJ7" s="11">
        <v>1151</v>
      </c>
      <c r="AK7" s="11">
        <v>126</v>
      </c>
    </row>
    <row r="8" spans="1:37" ht="12.75">
      <c r="A8" s="342">
        <v>41061</v>
      </c>
      <c r="B8" s="11">
        <v>1428</v>
      </c>
      <c r="C8" s="11">
        <v>1481</v>
      </c>
      <c r="D8" s="11">
        <v>2195</v>
      </c>
      <c r="E8" s="11">
        <v>171</v>
      </c>
      <c r="F8" s="11">
        <v>1485</v>
      </c>
      <c r="G8" s="11">
        <v>7901</v>
      </c>
      <c r="H8" s="11">
        <v>1690</v>
      </c>
      <c r="I8" s="11">
        <v>219</v>
      </c>
      <c r="J8" s="11">
        <v>518</v>
      </c>
      <c r="K8" s="11">
        <v>34</v>
      </c>
      <c r="L8" s="11">
        <v>76</v>
      </c>
      <c r="M8" s="11">
        <v>314</v>
      </c>
      <c r="N8" s="11">
        <v>823</v>
      </c>
      <c r="O8" s="217">
        <v>5</v>
      </c>
      <c r="P8" s="217">
        <v>24</v>
      </c>
      <c r="Q8" s="11">
        <v>34</v>
      </c>
      <c r="R8" s="11">
        <v>0</v>
      </c>
      <c r="S8" s="11">
        <v>68</v>
      </c>
      <c r="T8" s="11">
        <f t="shared" si="0"/>
        <v>18466</v>
      </c>
      <c r="U8" s="11">
        <v>4</v>
      </c>
      <c r="V8" s="11">
        <v>280</v>
      </c>
      <c r="W8" s="11">
        <v>301</v>
      </c>
      <c r="X8" s="11">
        <v>0</v>
      </c>
      <c r="Y8" s="11">
        <v>207</v>
      </c>
      <c r="Z8" s="11">
        <v>1395</v>
      </c>
      <c r="AA8" s="11">
        <v>0</v>
      </c>
      <c r="AB8" s="11">
        <v>0</v>
      </c>
      <c r="AC8" s="11">
        <v>11642</v>
      </c>
      <c r="AD8" s="11">
        <v>239.25</v>
      </c>
      <c r="AE8" s="11">
        <v>31</v>
      </c>
      <c r="AF8" s="11">
        <v>11</v>
      </c>
      <c r="AG8" s="11">
        <v>9</v>
      </c>
      <c r="AH8" s="11">
        <v>84</v>
      </c>
      <c r="AI8" s="11">
        <v>71</v>
      </c>
      <c r="AJ8" s="11">
        <v>1411</v>
      </c>
      <c r="AK8" s="11">
        <v>109</v>
      </c>
    </row>
    <row r="9" spans="1:37" ht="12.75">
      <c r="A9" s="342">
        <v>41091</v>
      </c>
      <c r="B9" s="11">
        <v>1449</v>
      </c>
      <c r="C9" s="11">
        <v>1516</v>
      </c>
      <c r="D9" s="11">
        <v>2154</v>
      </c>
      <c r="E9" s="11">
        <v>211</v>
      </c>
      <c r="F9" s="11">
        <v>1177</v>
      </c>
      <c r="G9" s="11">
        <v>7748</v>
      </c>
      <c r="H9" s="11">
        <v>1581</v>
      </c>
      <c r="I9" s="11">
        <v>224</v>
      </c>
      <c r="J9" s="11">
        <v>540</v>
      </c>
      <c r="K9" s="11">
        <v>35</v>
      </c>
      <c r="L9" s="11">
        <v>60</v>
      </c>
      <c r="M9" s="11">
        <v>239</v>
      </c>
      <c r="N9" s="11">
        <v>869</v>
      </c>
      <c r="O9" s="217">
        <v>3</v>
      </c>
      <c r="P9" s="217">
        <v>36</v>
      </c>
      <c r="Q9" s="11">
        <v>43</v>
      </c>
      <c r="R9" s="11">
        <v>2</v>
      </c>
      <c r="S9" s="11">
        <v>138</v>
      </c>
      <c r="T9" s="11">
        <f t="shared" si="0"/>
        <v>18025</v>
      </c>
      <c r="U9" s="11">
        <v>1</v>
      </c>
      <c r="V9" s="11">
        <v>278</v>
      </c>
      <c r="W9" s="11">
        <v>294</v>
      </c>
      <c r="X9" s="11">
        <v>0</v>
      </c>
      <c r="Y9" s="11">
        <v>352</v>
      </c>
      <c r="Z9" s="11">
        <v>1715</v>
      </c>
      <c r="AA9" s="11">
        <v>0</v>
      </c>
      <c r="AB9" s="11">
        <v>0</v>
      </c>
      <c r="AC9" s="11">
        <v>11133</v>
      </c>
      <c r="AD9" s="11">
        <v>220</v>
      </c>
      <c r="AE9" s="11">
        <v>19</v>
      </c>
      <c r="AF9" s="11">
        <v>9</v>
      </c>
      <c r="AG9" s="11">
        <v>10</v>
      </c>
      <c r="AH9" s="11">
        <v>43</v>
      </c>
      <c r="AI9" s="11">
        <v>65</v>
      </c>
      <c r="AJ9" s="11">
        <v>1393</v>
      </c>
      <c r="AK9" s="11">
        <v>0</v>
      </c>
    </row>
    <row r="10" spans="1:37" ht="12.75">
      <c r="A10" s="342">
        <v>41122</v>
      </c>
      <c r="B10" s="11">
        <v>1448</v>
      </c>
      <c r="C10" s="11">
        <v>1432</v>
      </c>
      <c r="D10" s="11">
        <v>2103</v>
      </c>
      <c r="E10" s="11">
        <v>169</v>
      </c>
      <c r="F10" s="11">
        <v>947</v>
      </c>
      <c r="G10" s="11">
        <v>6851</v>
      </c>
      <c r="H10" s="11">
        <v>1462</v>
      </c>
      <c r="I10" s="11">
        <v>183</v>
      </c>
      <c r="J10" s="11">
        <v>458</v>
      </c>
      <c r="K10" s="11">
        <v>45</v>
      </c>
      <c r="L10" s="11">
        <v>84</v>
      </c>
      <c r="M10" s="11">
        <v>168</v>
      </c>
      <c r="N10" s="11">
        <v>795</v>
      </c>
      <c r="O10" s="217">
        <v>5</v>
      </c>
      <c r="P10" s="217">
        <v>18</v>
      </c>
      <c r="Q10" s="11">
        <v>49</v>
      </c>
      <c r="R10" s="11">
        <v>0</v>
      </c>
      <c r="S10" s="11">
        <v>77</v>
      </c>
      <c r="T10" s="11">
        <f t="shared" si="0"/>
        <v>16294</v>
      </c>
      <c r="U10" s="11">
        <v>3</v>
      </c>
      <c r="V10" s="11">
        <v>234</v>
      </c>
      <c r="W10" s="11">
        <v>175</v>
      </c>
      <c r="X10" s="11">
        <v>0</v>
      </c>
      <c r="Y10" s="11">
        <v>231</v>
      </c>
      <c r="Z10" s="11">
        <v>1619</v>
      </c>
      <c r="AA10" s="11">
        <v>0</v>
      </c>
      <c r="AB10" s="11">
        <v>0</v>
      </c>
      <c r="AC10" s="11">
        <v>11305</v>
      </c>
      <c r="AD10" s="11">
        <v>198.75</v>
      </c>
      <c r="AE10" s="11">
        <v>22</v>
      </c>
      <c r="AF10" s="11">
        <v>10</v>
      </c>
      <c r="AG10" s="11">
        <v>10</v>
      </c>
      <c r="AH10" s="11">
        <v>180</v>
      </c>
      <c r="AI10" s="11">
        <v>92</v>
      </c>
      <c r="AJ10" s="11">
        <v>1254</v>
      </c>
      <c r="AK10" s="11">
        <v>36</v>
      </c>
    </row>
    <row r="11" spans="1:37" ht="12.75">
      <c r="A11" s="342">
        <v>41153</v>
      </c>
      <c r="B11" s="11">
        <v>1221</v>
      </c>
      <c r="C11" s="11">
        <v>1319</v>
      </c>
      <c r="D11" s="11">
        <v>1957</v>
      </c>
      <c r="E11" s="11">
        <v>183</v>
      </c>
      <c r="F11" s="11">
        <v>977</v>
      </c>
      <c r="G11" s="11">
        <v>6060</v>
      </c>
      <c r="H11" s="11">
        <v>1350</v>
      </c>
      <c r="I11" s="11">
        <v>74</v>
      </c>
      <c r="J11" s="11">
        <v>364</v>
      </c>
      <c r="K11" s="11">
        <v>30</v>
      </c>
      <c r="L11" s="11">
        <v>47</v>
      </c>
      <c r="M11" s="11">
        <v>179</v>
      </c>
      <c r="N11" s="11">
        <v>700</v>
      </c>
      <c r="O11" s="217">
        <v>0</v>
      </c>
      <c r="P11" s="217">
        <v>29</v>
      </c>
      <c r="Q11" s="11">
        <v>67</v>
      </c>
      <c r="R11" s="11">
        <v>0</v>
      </c>
      <c r="S11" s="11">
        <v>89</v>
      </c>
      <c r="T11" s="11">
        <f t="shared" si="0"/>
        <v>14646</v>
      </c>
      <c r="U11" s="11">
        <v>1</v>
      </c>
      <c r="V11" s="11">
        <v>208</v>
      </c>
      <c r="W11" s="11">
        <v>102</v>
      </c>
      <c r="X11" s="11">
        <v>0</v>
      </c>
      <c r="Y11" s="11">
        <v>175</v>
      </c>
      <c r="Z11" s="11">
        <v>1395</v>
      </c>
      <c r="AA11" s="11">
        <v>0</v>
      </c>
      <c r="AB11" s="11">
        <v>0</v>
      </c>
      <c r="AC11" s="11">
        <v>9227</v>
      </c>
      <c r="AD11" s="11">
        <v>197</v>
      </c>
      <c r="AE11" s="11">
        <v>33</v>
      </c>
      <c r="AF11" s="11">
        <v>14</v>
      </c>
      <c r="AG11" s="11">
        <v>13</v>
      </c>
      <c r="AH11" s="11">
        <v>159</v>
      </c>
      <c r="AI11" s="11">
        <v>133</v>
      </c>
      <c r="AJ11" s="11">
        <v>1201</v>
      </c>
      <c r="AK11" s="11">
        <v>109</v>
      </c>
    </row>
    <row r="12" spans="1:37" ht="12.75">
      <c r="A12" s="342">
        <v>41183</v>
      </c>
      <c r="B12" s="11">
        <v>1186</v>
      </c>
      <c r="C12" s="11">
        <v>1305</v>
      </c>
      <c r="D12" s="11">
        <v>1693</v>
      </c>
      <c r="E12" s="11">
        <v>271</v>
      </c>
      <c r="F12" s="11">
        <v>1086</v>
      </c>
      <c r="G12" s="11">
        <v>6019</v>
      </c>
      <c r="H12" s="11">
        <v>1178</v>
      </c>
      <c r="I12" s="11">
        <v>81</v>
      </c>
      <c r="J12" s="11">
        <v>303</v>
      </c>
      <c r="K12" s="11">
        <v>31</v>
      </c>
      <c r="L12" s="11">
        <v>52</v>
      </c>
      <c r="M12" s="11">
        <v>178</v>
      </c>
      <c r="N12" s="11">
        <v>648</v>
      </c>
      <c r="O12" s="217">
        <v>0</v>
      </c>
      <c r="P12" s="217">
        <v>26</v>
      </c>
      <c r="Q12" s="11">
        <v>55</v>
      </c>
      <c r="R12" s="11">
        <v>5</v>
      </c>
      <c r="S12" s="11">
        <v>106</v>
      </c>
      <c r="T12" s="11">
        <f t="shared" si="0"/>
        <v>14223</v>
      </c>
      <c r="U12" s="11">
        <v>0</v>
      </c>
      <c r="V12" s="11">
        <v>168</v>
      </c>
      <c r="W12" s="11">
        <v>109</v>
      </c>
      <c r="X12" s="11">
        <v>0</v>
      </c>
      <c r="Y12" s="11">
        <v>123</v>
      </c>
      <c r="Z12" s="11">
        <v>1438</v>
      </c>
      <c r="AA12" s="11">
        <v>0</v>
      </c>
      <c r="AB12" s="11">
        <v>0</v>
      </c>
      <c r="AC12" s="11">
        <v>9590</v>
      </c>
      <c r="AD12" s="11">
        <v>197</v>
      </c>
      <c r="AE12" s="11">
        <v>33</v>
      </c>
      <c r="AF12" s="11">
        <v>21</v>
      </c>
      <c r="AG12" s="11">
        <v>16</v>
      </c>
      <c r="AH12" s="11">
        <v>176</v>
      </c>
      <c r="AI12" s="11">
        <v>155</v>
      </c>
      <c r="AJ12" s="11">
        <v>1062</v>
      </c>
      <c r="AK12" s="11">
        <v>98</v>
      </c>
    </row>
    <row r="13" spans="1:37" ht="12.75">
      <c r="A13" s="342">
        <v>41214</v>
      </c>
      <c r="B13" s="11">
        <v>1146</v>
      </c>
      <c r="C13" s="11">
        <v>1219</v>
      </c>
      <c r="D13" s="11">
        <v>1935</v>
      </c>
      <c r="E13" s="11">
        <v>213</v>
      </c>
      <c r="F13" s="11">
        <v>933</v>
      </c>
      <c r="G13" s="11">
        <v>5520</v>
      </c>
      <c r="H13" s="11">
        <v>1151</v>
      </c>
      <c r="I13" s="11">
        <v>122</v>
      </c>
      <c r="J13" s="11">
        <v>359</v>
      </c>
      <c r="K13" s="11">
        <v>28</v>
      </c>
      <c r="L13" s="11">
        <v>88</v>
      </c>
      <c r="M13" s="11">
        <v>193</v>
      </c>
      <c r="N13" s="11">
        <v>609</v>
      </c>
      <c r="O13" s="217">
        <v>0</v>
      </c>
      <c r="P13" s="217">
        <v>15</v>
      </c>
      <c r="Q13" s="11">
        <v>46</v>
      </c>
      <c r="R13" s="11">
        <v>5</v>
      </c>
      <c r="S13" s="11">
        <v>70</v>
      </c>
      <c r="T13" s="11">
        <f t="shared" si="0"/>
        <v>13652</v>
      </c>
      <c r="U13" s="11">
        <v>3</v>
      </c>
      <c r="V13" s="11">
        <v>194</v>
      </c>
      <c r="W13" s="11">
        <v>115</v>
      </c>
      <c r="X13" s="11">
        <v>0</v>
      </c>
      <c r="Y13" s="11">
        <v>61</v>
      </c>
      <c r="Z13" s="11">
        <v>1173</v>
      </c>
      <c r="AA13" s="11">
        <v>0</v>
      </c>
      <c r="AB13" s="11">
        <v>0</v>
      </c>
      <c r="AC13" s="11">
        <v>9538</v>
      </c>
      <c r="AD13" s="11">
        <v>202.25</v>
      </c>
      <c r="AE13" s="11">
        <v>25</v>
      </c>
      <c r="AF13" s="11">
        <v>20</v>
      </c>
      <c r="AG13" s="11">
        <v>12</v>
      </c>
      <c r="AH13" s="11">
        <v>62</v>
      </c>
      <c r="AI13" s="11">
        <v>81</v>
      </c>
      <c r="AJ13" s="11">
        <v>1055</v>
      </c>
      <c r="AK13" s="11">
        <v>85</v>
      </c>
    </row>
    <row r="14" spans="1:37" ht="12.75">
      <c r="A14" s="342">
        <v>41244</v>
      </c>
      <c r="B14" s="11">
        <v>1063</v>
      </c>
      <c r="C14" s="11">
        <v>1103</v>
      </c>
      <c r="D14" s="11">
        <v>1679</v>
      </c>
      <c r="E14" s="11">
        <v>218</v>
      </c>
      <c r="F14" s="11">
        <v>835</v>
      </c>
      <c r="G14" s="11">
        <v>4661</v>
      </c>
      <c r="H14" s="11">
        <v>1046</v>
      </c>
      <c r="I14" s="11">
        <v>133</v>
      </c>
      <c r="J14" s="11">
        <v>355</v>
      </c>
      <c r="K14" s="11">
        <v>22</v>
      </c>
      <c r="L14" s="11">
        <v>102</v>
      </c>
      <c r="M14" s="11">
        <v>86</v>
      </c>
      <c r="N14" s="11">
        <v>654</v>
      </c>
      <c r="O14" s="217">
        <v>2</v>
      </c>
      <c r="P14" s="217">
        <v>8</v>
      </c>
      <c r="Q14" s="11">
        <v>54</v>
      </c>
      <c r="R14" s="11">
        <v>0</v>
      </c>
      <c r="S14" s="11">
        <v>49</v>
      </c>
      <c r="T14" s="11">
        <f t="shared" si="0"/>
        <v>12070</v>
      </c>
      <c r="U14" s="11">
        <v>1</v>
      </c>
      <c r="V14" s="11">
        <v>121</v>
      </c>
      <c r="W14" s="11">
        <v>89</v>
      </c>
      <c r="X14" s="11">
        <v>0</v>
      </c>
      <c r="Y14" s="11">
        <v>74</v>
      </c>
      <c r="Z14" s="11">
        <v>1124</v>
      </c>
      <c r="AA14" s="11">
        <v>0</v>
      </c>
      <c r="AB14" s="11">
        <v>0</v>
      </c>
      <c r="AC14" s="11">
        <v>7914</v>
      </c>
      <c r="AD14" s="11"/>
      <c r="AE14" s="11">
        <v>22</v>
      </c>
      <c r="AF14" s="11">
        <v>10</v>
      </c>
      <c r="AG14" s="11">
        <v>11</v>
      </c>
      <c r="AH14" s="11">
        <v>178</v>
      </c>
      <c r="AI14" s="11">
        <v>171</v>
      </c>
      <c r="AJ14" s="11">
        <v>941</v>
      </c>
      <c r="AK14" s="11">
        <v>45</v>
      </c>
    </row>
    <row r="16" spans="1:37" ht="12.75">
      <c r="A16" s="7" t="s">
        <v>19</v>
      </c>
      <c r="B16">
        <f aca="true" t="shared" si="1" ref="B16:L16">SUM(B2:B14)</f>
        <v>15594</v>
      </c>
      <c r="C16">
        <f t="shared" si="1"/>
        <v>16049</v>
      </c>
      <c r="D16">
        <f t="shared" si="1"/>
        <v>23051</v>
      </c>
      <c r="E16">
        <f t="shared" si="1"/>
        <v>2501</v>
      </c>
      <c r="F16">
        <f t="shared" si="1"/>
        <v>11838</v>
      </c>
      <c r="G16">
        <f t="shared" si="1"/>
        <v>72575</v>
      </c>
      <c r="H16">
        <f t="shared" si="1"/>
        <v>15328</v>
      </c>
      <c r="I16">
        <f t="shared" si="1"/>
        <v>1832</v>
      </c>
      <c r="J16">
        <f t="shared" si="1"/>
        <v>4732</v>
      </c>
      <c r="K16">
        <f t="shared" si="1"/>
        <v>321</v>
      </c>
      <c r="L16">
        <f t="shared" si="1"/>
        <v>856</v>
      </c>
      <c r="M16">
        <f>SUM(M3:M14)</f>
        <v>2136</v>
      </c>
      <c r="N16">
        <f>SUM(N2:N14)</f>
        <v>7540</v>
      </c>
      <c r="O16" s="177">
        <f>SUM(O2:O14)</f>
        <v>68</v>
      </c>
      <c r="P16" s="177">
        <f>SUM(P3:P14)</f>
        <v>296</v>
      </c>
      <c r="Q16">
        <f aca="true" t="shared" si="2" ref="Q16:X16">SUM(Q2:Q14)</f>
        <v>605</v>
      </c>
      <c r="R16">
        <f t="shared" si="2"/>
        <v>19</v>
      </c>
      <c r="S16">
        <f t="shared" si="2"/>
        <v>1163</v>
      </c>
      <c r="T16">
        <f>SUM(B16:S16)</f>
        <v>176504</v>
      </c>
      <c r="U16">
        <f t="shared" si="2"/>
        <v>34</v>
      </c>
      <c r="V16">
        <f t="shared" si="2"/>
        <v>2440</v>
      </c>
      <c r="W16">
        <f t="shared" si="2"/>
        <v>1924</v>
      </c>
      <c r="X16">
        <f t="shared" si="2"/>
        <v>0</v>
      </c>
      <c r="Y16">
        <f>SUM(Y3:Y14)</f>
        <v>1970</v>
      </c>
      <c r="Z16">
        <f aca="true" t="shared" si="3" ref="Z16:AI16">SUM(Z2:Z14)</f>
        <v>16600</v>
      </c>
      <c r="AA16">
        <f t="shared" si="3"/>
        <v>0</v>
      </c>
      <c r="AB16">
        <f t="shared" si="3"/>
        <v>0</v>
      </c>
      <c r="AC16">
        <f>SUM(AC3:AC15)</f>
        <v>114931</v>
      </c>
      <c r="AD16">
        <f t="shared" si="3"/>
        <v>2195.15</v>
      </c>
      <c r="AE16">
        <f t="shared" si="3"/>
        <v>340</v>
      </c>
      <c r="AF16">
        <f t="shared" si="3"/>
        <v>186</v>
      </c>
      <c r="AG16">
        <f t="shared" si="3"/>
        <v>148</v>
      </c>
      <c r="AH16">
        <f t="shared" si="3"/>
        <v>1427</v>
      </c>
      <c r="AI16">
        <f t="shared" si="3"/>
        <v>1347</v>
      </c>
      <c r="AJ16">
        <f>SUM(AJ3:AJ14)</f>
        <v>13530</v>
      </c>
      <c r="AK16">
        <f>SUM(AK3:AK14)</f>
        <v>1082</v>
      </c>
    </row>
  </sheetData>
  <sheetProtection/>
  <printOptions/>
  <pageMargins left="0.7" right="0.7" top="0.75" bottom="0.75" header="0.3" footer="0.3"/>
  <pageSetup fitToHeight="0" fitToWidth="1" orientation="landscape" scale="3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6"/>
  <sheetViews>
    <sheetView zoomScalePageLayoutView="0" workbookViewId="0" topLeftCell="H1">
      <selection activeCell="AE20" sqref="AE20"/>
    </sheetView>
  </sheetViews>
  <sheetFormatPr defaultColWidth="9.140625" defaultRowHeight="12.75"/>
  <cols>
    <col min="1" max="1" width="12.57421875" style="0" bestFit="1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40544</v>
      </c>
      <c r="B3" s="8">
        <v>1342</v>
      </c>
      <c r="C3">
        <v>1250</v>
      </c>
      <c r="D3">
        <v>1945</v>
      </c>
      <c r="E3">
        <v>203</v>
      </c>
      <c r="F3">
        <v>814</v>
      </c>
      <c r="G3">
        <v>4799</v>
      </c>
      <c r="H3">
        <v>1071</v>
      </c>
      <c r="I3">
        <v>164</v>
      </c>
      <c r="J3">
        <v>224</v>
      </c>
      <c r="K3">
        <v>13</v>
      </c>
      <c r="L3">
        <v>73</v>
      </c>
      <c r="M3">
        <v>108</v>
      </c>
      <c r="N3">
        <v>339</v>
      </c>
      <c r="O3" s="177">
        <v>4</v>
      </c>
      <c r="P3" s="177">
        <v>52</v>
      </c>
      <c r="Q3" s="177">
        <v>34</v>
      </c>
      <c r="R3" s="177">
        <v>0</v>
      </c>
      <c r="S3" s="177">
        <v>121</v>
      </c>
      <c r="T3" s="177">
        <f aca="true" t="shared" si="0" ref="T3:T14">SUM(B3:S3)</f>
        <v>12556</v>
      </c>
      <c r="U3" s="177">
        <v>3</v>
      </c>
      <c r="V3" s="177">
        <v>186</v>
      </c>
      <c r="W3" s="177">
        <v>150</v>
      </c>
      <c r="X3" s="177">
        <v>0</v>
      </c>
      <c r="Y3">
        <v>200</v>
      </c>
      <c r="Z3">
        <v>1530</v>
      </c>
      <c r="AA3">
        <v>0</v>
      </c>
      <c r="AB3">
        <v>0</v>
      </c>
      <c r="AC3">
        <v>9037</v>
      </c>
      <c r="AD3">
        <v>158</v>
      </c>
      <c r="AE3">
        <v>24</v>
      </c>
      <c r="AF3">
        <v>5</v>
      </c>
      <c r="AG3">
        <v>9</v>
      </c>
      <c r="AH3">
        <v>81</v>
      </c>
      <c r="AI3">
        <v>149</v>
      </c>
      <c r="AJ3">
        <v>1401</v>
      </c>
      <c r="AK3">
        <v>58</v>
      </c>
    </row>
    <row r="4" spans="1:37" ht="12.75">
      <c r="A4" s="342">
        <v>40575</v>
      </c>
      <c r="B4" s="11">
        <v>1173</v>
      </c>
      <c r="C4" s="11">
        <v>1038</v>
      </c>
      <c r="D4" s="11">
        <v>1608</v>
      </c>
      <c r="E4" s="11">
        <v>153</v>
      </c>
      <c r="F4" s="11">
        <v>837</v>
      </c>
      <c r="G4" s="11">
        <v>5004</v>
      </c>
      <c r="H4" s="11">
        <v>1113</v>
      </c>
      <c r="I4" s="11">
        <v>132</v>
      </c>
      <c r="J4" s="11">
        <v>232</v>
      </c>
      <c r="K4" s="11">
        <v>6</v>
      </c>
      <c r="L4" s="11">
        <v>150</v>
      </c>
      <c r="M4" s="11">
        <v>150</v>
      </c>
      <c r="N4" s="11">
        <v>357</v>
      </c>
      <c r="O4" s="217">
        <v>2</v>
      </c>
      <c r="P4" s="217">
        <v>67</v>
      </c>
      <c r="Q4" s="11">
        <v>31</v>
      </c>
      <c r="R4" s="11">
        <v>1</v>
      </c>
      <c r="S4" s="11">
        <v>71</v>
      </c>
      <c r="T4" s="11">
        <f t="shared" si="0"/>
        <v>12125</v>
      </c>
      <c r="U4" s="11">
        <v>2</v>
      </c>
      <c r="V4" s="11">
        <v>163</v>
      </c>
      <c r="W4" s="11">
        <v>197</v>
      </c>
      <c r="X4" s="11">
        <v>0</v>
      </c>
      <c r="Y4" s="11">
        <v>145</v>
      </c>
      <c r="Z4" s="11">
        <v>1415</v>
      </c>
      <c r="AA4" s="11">
        <v>0</v>
      </c>
      <c r="AB4" s="11">
        <v>0</v>
      </c>
      <c r="AC4" s="11">
        <v>7351</v>
      </c>
      <c r="AD4" s="11">
        <v>185</v>
      </c>
      <c r="AE4" s="11">
        <v>26</v>
      </c>
      <c r="AF4" s="11">
        <v>11</v>
      </c>
      <c r="AG4" s="11">
        <v>10</v>
      </c>
      <c r="AH4" s="11">
        <v>54</v>
      </c>
      <c r="AI4" s="11">
        <v>95</v>
      </c>
      <c r="AJ4" s="11">
        <v>1323</v>
      </c>
      <c r="AK4" s="11">
        <v>119</v>
      </c>
    </row>
    <row r="5" spans="1:37" ht="12.75">
      <c r="A5" s="342">
        <v>40603</v>
      </c>
      <c r="B5" s="11">
        <v>1398</v>
      </c>
      <c r="C5" s="11">
        <v>1272</v>
      </c>
      <c r="D5" s="11">
        <v>1609</v>
      </c>
      <c r="E5" s="11">
        <v>215</v>
      </c>
      <c r="F5" s="11">
        <v>976</v>
      </c>
      <c r="G5" s="11">
        <v>5863</v>
      </c>
      <c r="H5" s="11">
        <v>1365</v>
      </c>
      <c r="I5" s="11">
        <v>136</v>
      </c>
      <c r="J5" s="11">
        <v>301</v>
      </c>
      <c r="K5" s="11">
        <v>17</v>
      </c>
      <c r="L5" s="11">
        <v>106</v>
      </c>
      <c r="M5" s="11">
        <v>120</v>
      </c>
      <c r="N5" s="11">
        <v>499</v>
      </c>
      <c r="O5" s="217">
        <v>4</v>
      </c>
      <c r="P5" s="217">
        <v>52</v>
      </c>
      <c r="Q5" s="11">
        <v>40</v>
      </c>
      <c r="R5" s="11">
        <v>3</v>
      </c>
      <c r="S5" s="11">
        <v>78</v>
      </c>
      <c r="T5" s="11">
        <f t="shared" si="0"/>
        <v>14054</v>
      </c>
      <c r="U5" s="11">
        <v>3</v>
      </c>
      <c r="V5" s="11">
        <v>190</v>
      </c>
      <c r="W5" s="11">
        <v>144</v>
      </c>
      <c r="X5" s="11">
        <v>0</v>
      </c>
      <c r="Y5" s="11">
        <v>173</v>
      </c>
      <c r="Z5" s="11">
        <v>1496</v>
      </c>
      <c r="AA5" s="11">
        <v>0</v>
      </c>
      <c r="AB5" s="11">
        <v>0</v>
      </c>
      <c r="AC5" s="11">
        <v>8861</v>
      </c>
      <c r="AD5" s="11">
        <v>165</v>
      </c>
      <c r="AE5" s="11">
        <v>23</v>
      </c>
      <c r="AF5" s="11">
        <v>6</v>
      </c>
      <c r="AG5" s="11">
        <v>11</v>
      </c>
      <c r="AH5" s="11">
        <v>49</v>
      </c>
      <c r="AI5" s="11">
        <v>119</v>
      </c>
      <c r="AJ5" s="11">
        <v>1398</v>
      </c>
      <c r="AK5">
        <v>109</v>
      </c>
    </row>
    <row r="6" spans="1:37" ht="12.75">
      <c r="A6" s="342">
        <v>40634</v>
      </c>
      <c r="B6" s="11">
        <v>1355</v>
      </c>
      <c r="C6" s="11">
        <v>1135</v>
      </c>
      <c r="D6" s="11">
        <v>1536</v>
      </c>
      <c r="E6" s="11">
        <v>203</v>
      </c>
      <c r="F6" s="11">
        <v>974</v>
      </c>
      <c r="G6" s="11">
        <v>5275</v>
      </c>
      <c r="H6" s="11">
        <v>1218</v>
      </c>
      <c r="I6" s="11">
        <v>147</v>
      </c>
      <c r="J6" s="11">
        <v>278</v>
      </c>
      <c r="K6" s="11">
        <v>16</v>
      </c>
      <c r="L6" s="11">
        <v>146</v>
      </c>
      <c r="M6" s="11">
        <v>163</v>
      </c>
      <c r="N6" s="11">
        <v>433</v>
      </c>
      <c r="O6" s="217">
        <v>2</v>
      </c>
      <c r="P6" s="217">
        <v>19</v>
      </c>
      <c r="Q6" s="11">
        <v>60</v>
      </c>
      <c r="R6" s="11">
        <v>3</v>
      </c>
      <c r="S6" s="11">
        <v>44</v>
      </c>
      <c r="T6" s="11">
        <f t="shared" si="0"/>
        <v>13007</v>
      </c>
      <c r="U6" s="11">
        <v>7</v>
      </c>
      <c r="V6" s="11">
        <v>154</v>
      </c>
      <c r="W6" s="11">
        <v>122</v>
      </c>
      <c r="X6" s="11">
        <v>0</v>
      </c>
      <c r="Y6" s="11">
        <v>133</v>
      </c>
      <c r="Z6" s="11">
        <v>1337</v>
      </c>
      <c r="AA6" s="11">
        <v>0</v>
      </c>
      <c r="AB6" s="11">
        <v>0</v>
      </c>
      <c r="AC6" s="11">
        <v>8437</v>
      </c>
      <c r="AD6" s="11">
        <v>195</v>
      </c>
      <c r="AE6" s="11">
        <v>22</v>
      </c>
      <c r="AF6" s="11">
        <v>10</v>
      </c>
      <c r="AG6" s="11">
        <v>13</v>
      </c>
      <c r="AH6" s="11">
        <v>4</v>
      </c>
      <c r="AI6" s="11">
        <v>74</v>
      </c>
      <c r="AJ6" s="11">
        <v>1345</v>
      </c>
      <c r="AK6" s="11">
        <v>138</v>
      </c>
    </row>
    <row r="7" spans="1:37" ht="12.75">
      <c r="A7" s="342">
        <v>40664</v>
      </c>
      <c r="B7" s="11">
        <v>1460</v>
      </c>
      <c r="C7" s="11">
        <v>1356</v>
      </c>
      <c r="D7" s="11">
        <v>1822</v>
      </c>
      <c r="E7" s="11">
        <v>205</v>
      </c>
      <c r="F7" s="11">
        <v>924</v>
      </c>
      <c r="G7" s="11">
        <v>5557</v>
      </c>
      <c r="H7" s="11">
        <v>1264</v>
      </c>
      <c r="I7" s="11">
        <v>176</v>
      </c>
      <c r="J7" s="11">
        <v>306</v>
      </c>
      <c r="K7" s="11">
        <v>23</v>
      </c>
      <c r="L7" s="11">
        <v>126</v>
      </c>
      <c r="M7" s="11">
        <v>120</v>
      </c>
      <c r="N7" s="11">
        <v>710</v>
      </c>
      <c r="O7" s="217">
        <v>7</v>
      </c>
      <c r="P7" s="217">
        <v>30</v>
      </c>
      <c r="Q7" s="11">
        <v>37</v>
      </c>
      <c r="R7" s="11">
        <v>2</v>
      </c>
      <c r="S7" s="11">
        <v>87</v>
      </c>
      <c r="T7" s="11">
        <f t="shared" si="0"/>
        <v>14212</v>
      </c>
      <c r="U7" s="11">
        <v>3</v>
      </c>
      <c r="V7" s="11">
        <v>277</v>
      </c>
      <c r="W7" s="11">
        <v>153</v>
      </c>
      <c r="X7" s="11">
        <v>0</v>
      </c>
      <c r="Y7" s="11">
        <v>101</v>
      </c>
      <c r="Z7" s="11">
        <v>1480</v>
      </c>
      <c r="AA7" s="11">
        <v>0</v>
      </c>
      <c r="AB7" s="11">
        <v>0</v>
      </c>
      <c r="AC7" s="11">
        <v>8576</v>
      </c>
      <c r="AD7" s="11">
        <v>191</v>
      </c>
      <c r="AE7" s="11">
        <v>23</v>
      </c>
      <c r="AF7" s="11">
        <v>9</v>
      </c>
      <c r="AG7" s="11">
        <v>11</v>
      </c>
      <c r="AH7" s="11">
        <v>33</v>
      </c>
      <c r="AI7" s="11">
        <v>138</v>
      </c>
      <c r="AJ7" s="11">
        <v>1469</v>
      </c>
      <c r="AK7">
        <v>121</v>
      </c>
    </row>
    <row r="8" spans="1:37" ht="12.75">
      <c r="A8" s="342">
        <v>40695</v>
      </c>
      <c r="B8" s="11">
        <v>1507</v>
      </c>
      <c r="C8" s="11">
        <v>1663</v>
      </c>
      <c r="D8" s="11">
        <v>1931</v>
      </c>
      <c r="E8" s="11">
        <v>235</v>
      </c>
      <c r="F8" s="11">
        <v>1201</v>
      </c>
      <c r="G8" s="11">
        <v>7292</v>
      </c>
      <c r="H8" s="11">
        <v>1591</v>
      </c>
      <c r="I8" s="11">
        <v>143</v>
      </c>
      <c r="J8" s="11">
        <v>490</v>
      </c>
      <c r="K8" s="11">
        <v>19</v>
      </c>
      <c r="L8" s="11">
        <v>89</v>
      </c>
      <c r="M8" s="11">
        <v>183</v>
      </c>
      <c r="N8" s="11">
        <v>725</v>
      </c>
      <c r="O8" s="217">
        <v>13</v>
      </c>
      <c r="P8" s="217">
        <v>95</v>
      </c>
      <c r="Q8" s="11">
        <v>39</v>
      </c>
      <c r="R8" s="11">
        <v>5</v>
      </c>
      <c r="S8" s="11">
        <v>105</v>
      </c>
      <c r="T8" s="11">
        <f t="shared" si="0"/>
        <v>17326</v>
      </c>
      <c r="U8" s="11">
        <v>1</v>
      </c>
      <c r="V8" s="11">
        <v>272</v>
      </c>
      <c r="W8" s="11">
        <v>220</v>
      </c>
      <c r="X8" s="11">
        <v>0</v>
      </c>
      <c r="Y8" s="11">
        <v>258</v>
      </c>
      <c r="Z8" s="11">
        <v>1498</v>
      </c>
      <c r="AA8" s="11">
        <v>0</v>
      </c>
      <c r="AB8" s="11">
        <v>0</v>
      </c>
      <c r="AC8" s="11">
        <v>11959</v>
      </c>
      <c r="AD8" s="11">
        <v>349</v>
      </c>
      <c r="AE8" s="11">
        <v>31</v>
      </c>
      <c r="AF8" s="11">
        <v>4</v>
      </c>
      <c r="AG8" s="11">
        <v>9</v>
      </c>
      <c r="AH8" s="11">
        <v>81</v>
      </c>
      <c r="AI8" s="11">
        <v>221</v>
      </c>
      <c r="AJ8" s="11">
        <v>1649</v>
      </c>
      <c r="AK8" s="11">
        <v>134</v>
      </c>
    </row>
    <row r="9" spans="1:37" ht="12.75">
      <c r="A9" s="342">
        <v>40725</v>
      </c>
      <c r="B9" s="11">
        <v>1511</v>
      </c>
      <c r="C9" s="11">
        <v>1663</v>
      </c>
      <c r="D9" s="11">
        <v>2264</v>
      </c>
      <c r="E9" s="11">
        <v>220</v>
      </c>
      <c r="F9" s="11">
        <v>1206</v>
      </c>
      <c r="G9" s="11">
        <v>7218</v>
      </c>
      <c r="H9" s="11">
        <v>1666</v>
      </c>
      <c r="I9" s="11">
        <v>102</v>
      </c>
      <c r="J9" s="11">
        <v>574</v>
      </c>
      <c r="K9" s="11">
        <v>44</v>
      </c>
      <c r="L9" s="11">
        <v>111</v>
      </c>
      <c r="M9" s="11">
        <v>169</v>
      </c>
      <c r="N9" s="11">
        <v>836</v>
      </c>
      <c r="O9" s="217">
        <v>12</v>
      </c>
      <c r="P9" s="217">
        <v>80</v>
      </c>
      <c r="Q9" s="11">
        <v>49</v>
      </c>
      <c r="R9" s="11">
        <v>1</v>
      </c>
      <c r="S9" s="11">
        <v>95</v>
      </c>
      <c r="T9" s="11">
        <f t="shared" si="0"/>
        <v>17821</v>
      </c>
      <c r="U9" s="11">
        <v>1</v>
      </c>
      <c r="V9" s="11">
        <v>294</v>
      </c>
      <c r="W9" s="11">
        <v>307</v>
      </c>
      <c r="X9" s="11">
        <v>0</v>
      </c>
      <c r="Y9" s="11">
        <v>311</v>
      </c>
      <c r="Z9" s="11">
        <v>1385</v>
      </c>
      <c r="AA9" s="11">
        <v>0</v>
      </c>
      <c r="AB9" s="11">
        <v>0</v>
      </c>
      <c r="AC9" s="11">
        <v>11947</v>
      </c>
      <c r="AD9" s="11">
        <v>407</v>
      </c>
      <c r="AE9" s="11">
        <v>33</v>
      </c>
      <c r="AF9" s="11">
        <v>2</v>
      </c>
      <c r="AG9" s="11">
        <v>7</v>
      </c>
      <c r="AH9" s="11">
        <v>96</v>
      </c>
      <c r="AI9" s="11">
        <v>143</v>
      </c>
      <c r="AJ9" s="11">
        <v>1710</v>
      </c>
      <c r="AK9" s="11">
        <v>0</v>
      </c>
    </row>
    <row r="10" spans="1:37" ht="12.75">
      <c r="A10" s="342">
        <v>40756</v>
      </c>
      <c r="B10" s="11">
        <v>1412</v>
      </c>
      <c r="C10" s="11">
        <v>1690</v>
      </c>
      <c r="D10" s="11">
        <v>2316</v>
      </c>
      <c r="E10" s="11">
        <v>202</v>
      </c>
      <c r="F10" s="11">
        <v>1076</v>
      </c>
      <c r="G10" s="11">
        <v>6873</v>
      </c>
      <c r="H10" s="11">
        <v>1622</v>
      </c>
      <c r="I10" s="11">
        <v>193</v>
      </c>
      <c r="J10" s="11">
        <v>467</v>
      </c>
      <c r="K10" s="11">
        <v>61</v>
      </c>
      <c r="L10" s="11">
        <v>151</v>
      </c>
      <c r="M10" s="11">
        <v>151</v>
      </c>
      <c r="N10" s="11">
        <v>689</v>
      </c>
      <c r="O10" s="217">
        <v>2</v>
      </c>
      <c r="P10" s="217">
        <v>29</v>
      </c>
      <c r="Q10" s="11">
        <v>45</v>
      </c>
      <c r="R10" s="11">
        <v>0</v>
      </c>
      <c r="S10" s="11">
        <v>115</v>
      </c>
      <c r="T10" s="11">
        <f t="shared" si="0"/>
        <v>17094</v>
      </c>
      <c r="U10" s="11">
        <v>3</v>
      </c>
      <c r="V10" s="11">
        <v>300</v>
      </c>
      <c r="W10" s="11">
        <v>182</v>
      </c>
      <c r="X10" s="11">
        <v>0</v>
      </c>
      <c r="Y10" s="11">
        <v>261</v>
      </c>
      <c r="Z10" s="11">
        <v>1556</v>
      </c>
      <c r="AA10" s="11">
        <v>0</v>
      </c>
      <c r="AB10" s="11">
        <v>0</v>
      </c>
      <c r="AC10" s="11">
        <v>11495</v>
      </c>
      <c r="AD10" s="11">
        <v>237</v>
      </c>
      <c r="AE10" s="11">
        <v>37</v>
      </c>
      <c r="AF10" s="11">
        <v>4</v>
      </c>
      <c r="AG10" s="11">
        <v>7</v>
      </c>
      <c r="AH10" s="11">
        <v>103</v>
      </c>
      <c r="AI10" s="11">
        <v>168</v>
      </c>
      <c r="AJ10" s="11">
        <v>1695</v>
      </c>
      <c r="AK10" s="11">
        <v>70</v>
      </c>
    </row>
    <row r="11" spans="1:37" ht="12.75">
      <c r="A11" s="342">
        <v>40787</v>
      </c>
      <c r="B11" s="11">
        <v>1320</v>
      </c>
      <c r="C11" s="11">
        <v>1536</v>
      </c>
      <c r="D11" s="11">
        <v>1884</v>
      </c>
      <c r="E11" s="11">
        <v>172</v>
      </c>
      <c r="F11" s="11">
        <v>814</v>
      </c>
      <c r="G11" s="11">
        <v>5772</v>
      </c>
      <c r="H11" s="11">
        <v>1295</v>
      </c>
      <c r="I11" s="11">
        <v>137</v>
      </c>
      <c r="J11" s="11">
        <v>329</v>
      </c>
      <c r="K11" s="11">
        <v>42</v>
      </c>
      <c r="L11" s="11">
        <v>106</v>
      </c>
      <c r="M11" s="11">
        <v>194</v>
      </c>
      <c r="N11" s="11">
        <v>544</v>
      </c>
      <c r="O11" s="217">
        <v>5</v>
      </c>
      <c r="P11" s="217">
        <v>19</v>
      </c>
      <c r="Q11" s="11">
        <v>34</v>
      </c>
      <c r="R11" s="11">
        <v>0</v>
      </c>
      <c r="S11" s="11">
        <v>79</v>
      </c>
      <c r="T11" s="11">
        <f t="shared" si="0"/>
        <v>14282</v>
      </c>
      <c r="U11" s="11">
        <v>3</v>
      </c>
      <c r="V11" s="11">
        <v>313</v>
      </c>
      <c r="W11" s="11">
        <v>120</v>
      </c>
      <c r="X11" s="11">
        <v>0</v>
      </c>
      <c r="Y11" s="11">
        <v>99</v>
      </c>
      <c r="Z11" s="11">
        <v>1088</v>
      </c>
      <c r="AA11" s="11">
        <v>0</v>
      </c>
      <c r="AB11" s="11">
        <v>0</v>
      </c>
      <c r="AC11" s="11">
        <v>9519</v>
      </c>
      <c r="AD11" s="11">
        <v>243</v>
      </c>
      <c r="AE11" s="11">
        <v>30</v>
      </c>
      <c r="AF11" s="11">
        <v>18</v>
      </c>
      <c r="AG11" s="11">
        <v>14</v>
      </c>
      <c r="AH11" s="11">
        <v>139</v>
      </c>
      <c r="AI11" s="11">
        <v>155</v>
      </c>
      <c r="AJ11" s="11">
        <v>1184</v>
      </c>
      <c r="AK11" s="11">
        <v>114</v>
      </c>
    </row>
    <row r="12" spans="1:37" ht="12.75">
      <c r="A12" s="342">
        <v>40817</v>
      </c>
      <c r="B12" s="11">
        <v>1196</v>
      </c>
      <c r="C12" s="11">
        <v>1319</v>
      </c>
      <c r="D12" s="11">
        <v>1844</v>
      </c>
      <c r="E12" s="11">
        <v>138</v>
      </c>
      <c r="F12" s="11">
        <v>986</v>
      </c>
      <c r="G12" s="11">
        <v>5731</v>
      </c>
      <c r="H12" s="11">
        <v>1201</v>
      </c>
      <c r="I12" s="11">
        <v>138</v>
      </c>
      <c r="J12" s="11">
        <v>310</v>
      </c>
      <c r="K12" s="11">
        <v>23</v>
      </c>
      <c r="L12" s="11">
        <v>89</v>
      </c>
      <c r="M12" s="11">
        <v>205</v>
      </c>
      <c r="N12" s="11">
        <v>585</v>
      </c>
      <c r="O12" s="217">
        <v>4</v>
      </c>
      <c r="P12" s="217">
        <v>7</v>
      </c>
      <c r="Q12" s="11">
        <v>53</v>
      </c>
      <c r="R12" s="11">
        <v>0</v>
      </c>
      <c r="S12" s="11">
        <v>89</v>
      </c>
      <c r="T12" s="11">
        <f t="shared" si="0"/>
        <v>13918</v>
      </c>
      <c r="U12" s="11">
        <v>3</v>
      </c>
      <c r="V12" s="11">
        <v>211</v>
      </c>
      <c r="W12" s="11">
        <v>88</v>
      </c>
      <c r="X12" s="11">
        <v>0</v>
      </c>
      <c r="Y12" s="11">
        <v>109</v>
      </c>
      <c r="Z12" s="11">
        <v>1685</v>
      </c>
      <c r="AA12" s="11">
        <v>0</v>
      </c>
      <c r="AB12" s="11">
        <v>0</v>
      </c>
      <c r="AC12" s="11">
        <v>9583</v>
      </c>
      <c r="AD12" s="11">
        <v>224.25</v>
      </c>
      <c r="AE12" s="11">
        <v>27</v>
      </c>
      <c r="AF12" s="11">
        <v>25</v>
      </c>
      <c r="AG12" s="11">
        <v>17</v>
      </c>
      <c r="AH12" s="11">
        <v>252</v>
      </c>
      <c r="AI12" s="11">
        <v>235</v>
      </c>
      <c r="AJ12" s="11">
        <v>1102</v>
      </c>
      <c r="AK12" s="11">
        <v>111</v>
      </c>
    </row>
    <row r="13" spans="1:37" ht="12.75">
      <c r="A13" s="342">
        <v>40848</v>
      </c>
      <c r="B13" s="11">
        <v>1143</v>
      </c>
      <c r="C13" s="11">
        <v>1296</v>
      </c>
      <c r="D13" s="11">
        <v>1642</v>
      </c>
      <c r="E13" s="11">
        <v>201</v>
      </c>
      <c r="F13" s="11">
        <v>884</v>
      </c>
      <c r="G13" s="11">
        <v>5336</v>
      </c>
      <c r="H13" s="11">
        <v>1258</v>
      </c>
      <c r="I13" s="11">
        <v>118</v>
      </c>
      <c r="J13" s="11">
        <v>281</v>
      </c>
      <c r="K13" s="11">
        <v>20</v>
      </c>
      <c r="L13" s="11">
        <v>101</v>
      </c>
      <c r="M13" s="11">
        <v>166</v>
      </c>
      <c r="N13" s="11">
        <v>479</v>
      </c>
      <c r="O13" s="217">
        <v>2</v>
      </c>
      <c r="P13" s="217">
        <v>11</v>
      </c>
      <c r="Q13" s="11">
        <v>47</v>
      </c>
      <c r="R13" s="11">
        <v>0</v>
      </c>
      <c r="S13" s="11">
        <v>92</v>
      </c>
      <c r="T13" s="11">
        <f t="shared" si="0"/>
        <v>13077</v>
      </c>
      <c r="U13" s="11">
        <v>1</v>
      </c>
      <c r="V13" s="11">
        <v>155</v>
      </c>
      <c r="W13" s="11">
        <v>55</v>
      </c>
      <c r="X13" s="11">
        <v>0</v>
      </c>
      <c r="Y13" s="11">
        <v>99</v>
      </c>
      <c r="Z13" s="11">
        <v>1398</v>
      </c>
      <c r="AA13" s="11">
        <v>0</v>
      </c>
      <c r="AB13" s="11">
        <v>0</v>
      </c>
      <c r="AC13" s="11">
        <v>8560</v>
      </c>
      <c r="AD13" s="11">
        <v>187.5</v>
      </c>
      <c r="AE13" s="11">
        <v>25</v>
      </c>
      <c r="AF13" s="11">
        <v>25</v>
      </c>
      <c r="AG13" s="11">
        <v>21</v>
      </c>
      <c r="AH13" s="11">
        <v>1</v>
      </c>
      <c r="AI13" s="11">
        <v>45</v>
      </c>
      <c r="AJ13" s="11">
        <v>1054</v>
      </c>
      <c r="AK13" s="11">
        <v>118</v>
      </c>
    </row>
    <row r="14" spans="1:37" ht="12.75">
      <c r="A14" s="342">
        <v>40878</v>
      </c>
      <c r="B14" s="11">
        <v>1061</v>
      </c>
      <c r="C14" s="11">
        <v>1386</v>
      </c>
      <c r="D14" s="11">
        <v>2117</v>
      </c>
      <c r="E14" s="11">
        <v>189</v>
      </c>
      <c r="F14" s="11">
        <v>737</v>
      </c>
      <c r="G14" s="11">
        <v>5004</v>
      </c>
      <c r="H14" s="11">
        <v>1280</v>
      </c>
      <c r="I14" s="11">
        <v>111</v>
      </c>
      <c r="J14" s="11">
        <v>373</v>
      </c>
      <c r="K14" s="11">
        <v>24</v>
      </c>
      <c r="L14" s="11">
        <v>108</v>
      </c>
      <c r="M14" s="11">
        <v>107</v>
      </c>
      <c r="N14" s="11">
        <v>506</v>
      </c>
      <c r="O14" s="217">
        <v>2</v>
      </c>
      <c r="P14" s="217">
        <v>18</v>
      </c>
      <c r="Q14" s="11">
        <v>28</v>
      </c>
      <c r="R14" s="11">
        <v>6</v>
      </c>
      <c r="S14" s="11">
        <v>87</v>
      </c>
      <c r="T14" s="11">
        <f t="shared" si="0"/>
        <v>13144</v>
      </c>
      <c r="U14" s="11">
        <v>3</v>
      </c>
      <c r="V14" s="11">
        <v>142</v>
      </c>
      <c r="W14" s="11">
        <v>60</v>
      </c>
      <c r="X14" s="11">
        <v>0</v>
      </c>
      <c r="Y14" s="11">
        <v>69</v>
      </c>
      <c r="Z14" s="11">
        <v>1204</v>
      </c>
      <c r="AA14" s="11">
        <v>0</v>
      </c>
      <c r="AB14" s="11">
        <v>0</v>
      </c>
      <c r="AC14" s="11">
        <v>8018</v>
      </c>
      <c r="AD14" s="11">
        <v>175.25</v>
      </c>
      <c r="AE14" s="11">
        <v>27</v>
      </c>
      <c r="AF14" s="11">
        <v>16</v>
      </c>
      <c r="AG14" s="11">
        <v>12</v>
      </c>
      <c r="AH14" s="11">
        <v>225</v>
      </c>
      <c r="AI14" s="11">
        <v>572</v>
      </c>
      <c r="AJ14" s="11">
        <v>988</v>
      </c>
      <c r="AK14" s="11">
        <v>0</v>
      </c>
    </row>
    <row r="16" spans="1:37" ht="12.75">
      <c r="A16" s="7" t="s">
        <v>19</v>
      </c>
      <c r="B16">
        <f aca="true" t="shared" si="1" ref="B16:L16">SUM(B2:B14)</f>
        <v>15878</v>
      </c>
      <c r="C16">
        <f t="shared" si="1"/>
        <v>16604</v>
      </c>
      <c r="D16">
        <f t="shared" si="1"/>
        <v>22518</v>
      </c>
      <c r="E16">
        <f t="shared" si="1"/>
        <v>2336</v>
      </c>
      <c r="F16">
        <f t="shared" si="1"/>
        <v>11429</v>
      </c>
      <c r="G16">
        <f t="shared" si="1"/>
        <v>69724</v>
      </c>
      <c r="H16">
        <f t="shared" si="1"/>
        <v>15944</v>
      </c>
      <c r="I16">
        <f t="shared" si="1"/>
        <v>1697</v>
      </c>
      <c r="J16">
        <f t="shared" si="1"/>
        <v>4165</v>
      </c>
      <c r="K16">
        <f t="shared" si="1"/>
        <v>308</v>
      </c>
      <c r="L16">
        <f t="shared" si="1"/>
        <v>1356</v>
      </c>
      <c r="M16">
        <f>SUM(M3:M14)</f>
        <v>1836</v>
      </c>
      <c r="N16">
        <f>SUM(N2:N14)</f>
        <v>6702</v>
      </c>
      <c r="O16" s="177">
        <f>SUM(O2:O14)</f>
        <v>59</v>
      </c>
      <c r="P16" s="177">
        <f>SUM(P3:P14)</f>
        <v>479</v>
      </c>
      <c r="Q16">
        <f aca="true" t="shared" si="2" ref="Q16:X16">SUM(Q2:Q14)</f>
        <v>497</v>
      </c>
      <c r="R16">
        <f t="shared" si="2"/>
        <v>21</v>
      </c>
      <c r="S16">
        <f t="shared" si="2"/>
        <v>1063</v>
      </c>
      <c r="T16">
        <f>SUM(B16:S16)</f>
        <v>172616</v>
      </c>
      <c r="U16">
        <f t="shared" si="2"/>
        <v>33</v>
      </c>
      <c r="V16">
        <f t="shared" si="2"/>
        <v>2657</v>
      </c>
      <c r="W16">
        <f t="shared" si="2"/>
        <v>1798</v>
      </c>
      <c r="X16">
        <f t="shared" si="2"/>
        <v>0</v>
      </c>
      <c r="Y16">
        <f>SUM(Y3:Y14)</f>
        <v>1958</v>
      </c>
      <c r="Z16">
        <f aca="true" t="shared" si="3" ref="Z16:AI16">SUM(Z2:Z14)</f>
        <v>17072</v>
      </c>
      <c r="AA16">
        <f t="shared" si="3"/>
        <v>0</v>
      </c>
      <c r="AB16">
        <f t="shared" si="3"/>
        <v>0</v>
      </c>
      <c r="AC16">
        <f>SUM(AC3:AC15)</f>
        <v>113343</v>
      </c>
      <c r="AD16">
        <f t="shared" si="3"/>
        <v>2717</v>
      </c>
      <c r="AE16">
        <f t="shared" si="3"/>
        <v>328</v>
      </c>
      <c r="AF16">
        <f t="shared" si="3"/>
        <v>135</v>
      </c>
      <c r="AG16">
        <f t="shared" si="3"/>
        <v>141</v>
      </c>
      <c r="AH16">
        <f t="shared" si="3"/>
        <v>1118</v>
      </c>
      <c r="AI16">
        <f t="shared" si="3"/>
        <v>2114</v>
      </c>
      <c r="AJ16">
        <f>SUM(AJ3:AJ14)</f>
        <v>16318</v>
      </c>
      <c r="AK16">
        <f>SUM(AK3:AK14)</f>
        <v>1092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AD24" sqref="AD24"/>
    </sheetView>
  </sheetViews>
  <sheetFormatPr defaultColWidth="9.140625" defaultRowHeight="12.75"/>
  <cols>
    <col min="15" max="16" width="9.421875" style="177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</row>
    <row r="3" spans="1:36" ht="12.75">
      <c r="A3" s="6">
        <v>40179</v>
      </c>
      <c r="B3" s="8">
        <v>1362</v>
      </c>
      <c r="C3">
        <v>1155</v>
      </c>
      <c r="D3">
        <v>2242</v>
      </c>
      <c r="E3">
        <v>220</v>
      </c>
      <c r="F3">
        <v>603</v>
      </c>
      <c r="G3">
        <v>4262</v>
      </c>
      <c r="H3">
        <v>1165</v>
      </c>
      <c r="I3">
        <v>83</v>
      </c>
      <c r="J3">
        <v>273</v>
      </c>
      <c r="K3">
        <v>19</v>
      </c>
      <c r="L3">
        <v>131</v>
      </c>
      <c r="M3">
        <v>73</v>
      </c>
      <c r="N3">
        <v>273</v>
      </c>
      <c r="O3" s="177">
        <v>0</v>
      </c>
      <c r="P3" s="177">
        <v>9</v>
      </c>
      <c r="Q3" s="177">
        <v>53</v>
      </c>
      <c r="R3" s="177">
        <v>1</v>
      </c>
      <c r="S3" s="177">
        <v>103</v>
      </c>
      <c r="T3" s="177">
        <v>12027</v>
      </c>
      <c r="U3" s="177">
        <v>8</v>
      </c>
      <c r="V3">
        <v>212</v>
      </c>
      <c r="W3">
        <v>32</v>
      </c>
      <c r="X3">
        <v>0</v>
      </c>
      <c r="Y3">
        <v>208</v>
      </c>
      <c r="Z3">
        <v>2561</v>
      </c>
      <c r="AA3">
        <v>0</v>
      </c>
      <c r="AB3">
        <v>0</v>
      </c>
      <c r="AC3">
        <v>9721</v>
      </c>
      <c r="AD3">
        <v>287.5</v>
      </c>
      <c r="AE3">
        <v>23</v>
      </c>
      <c r="AF3">
        <v>0</v>
      </c>
      <c r="AG3">
        <v>5</v>
      </c>
      <c r="AH3">
        <v>78</v>
      </c>
      <c r="AI3">
        <v>98</v>
      </c>
      <c r="AJ3">
        <v>1543</v>
      </c>
    </row>
    <row r="4" spans="1:36" ht="12.75">
      <c r="A4" s="6">
        <v>40210</v>
      </c>
      <c r="B4" s="11">
        <v>1089</v>
      </c>
      <c r="C4" s="11">
        <v>1054</v>
      </c>
      <c r="D4" s="11">
        <v>1728</v>
      </c>
      <c r="E4" s="11">
        <v>152</v>
      </c>
      <c r="F4" s="11">
        <v>537</v>
      </c>
      <c r="G4" s="11">
        <v>3618</v>
      </c>
      <c r="H4" s="11">
        <v>824</v>
      </c>
      <c r="I4" s="11">
        <v>56</v>
      </c>
      <c r="J4" s="11">
        <v>193</v>
      </c>
      <c r="K4" s="11">
        <v>16</v>
      </c>
      <c r="L4" s="11">
        <v>143</v>
      </c>
      <c r="M4" s="11">
        <v>64</v>
      </c>
      <c r="N4" s="11">
        <v>119</v>
      </c>
      <c r="O4" s="217">
        <v>6</v>
      </c>
      <c r="P4" s="217">
        <v>18</v>
      </c>
      <c r="Q4" s="11">
        <v>20</v>
      </c>
      <c r="R4" s="11">
        <v>0</v>
      </c>
      <c r="S4" s="11">
        <v>117</v>
      </c>
      <c r="T4" s="11">
        <v>9754</v>
      </c>
      <c r="U4" s="11">
        <v>5</v>
      </c>
      <c r="V4" s="11">
        <v>159</v>
      </c>
      <c r="W4" s="11">
        <v>15</v>
      </c>
      <c r="X4" s="11">
        <v>0</v>
      </c>
      <c r="Y4" s="11">
        <v>176</v>
      </c>
      <c r="Z4" s="11">
        <v>1609</v>
      </c>
      <c r="AA4" s="11">
        <v>0</v>
      </c>
      <c r="AB4" s="11">
        <v>0</v>
      </c>
      <c r="AC4" s="11">
        <v>8024</v>
      </c>
      <c r="AD4" s="11">
        <v>224.75</v>
      </c>
      <c r="AE4" s="11">
        <v>23</v>
      </c>
      <c r="AF4" s="11">
        <v>3</v>
      </c>
      <c r="AG4" s="11">
        <v>5</v>
      </c>
      <c r="AH4" s="11">
        <v>79</v>
      </c>
      <c r="AI4" s="11">
        <v>53</v>
      </c>
      <c r="AJ4" s="11">
        <v>1310</v>
      </c>
    </row>
    <row r="5" spans="1:36" ht="12.75">
      <c r="A5" s="6">
        <v>40238</v>
      </c>
      <c r="B5" s="11">
        <v>1182</v>
      </c>
      <c r="C5" s="11">
        <v>1291</v>
      </c>
      <c r="D5" s="11">
        <v>1972</v>
      </c>
      <c r="E5" s="11">
        <v>252</v>
      </c>
      <c r="F5" s="11">
        <v>665</v>
      </c>
      <c r="G5" s="11">
        <v>4110</v>
      </c>
      <c r="H5" s="11">
        <v>1120</v>
      </c>
      <c r="I5" s="11">
        <v>127</v>
      </c>
      <c r="J5" s="11">
        <v>230</v>
      </c>
      <c r="K5" s="11">
        <v>14</v>
      </c>
      <c r="L5" s="11">
        <v>126</v>
      </c>
      <c r="M5" s="11">
        <v>137</v>
      </c>
      <c r="N5" s="11">
        <v>203</v>
      </c>
      <c r="O5" s="217">
        <v>3</v>
      </c>
      <c r="P5" s="217">
        <v>13</v>
      </c>
      <c r="Q5" s="11">
        <v>27</v>
      </c>
      <c r="R5" s="11">
        <v>0</v>
      </c>
      <c r="S5" s="11">
        <v>127</v>
      </c>
      <c r="T5" s="11">
        <f>SUM(B5:S5)</f>
        <v>11599</v>
      </c>
      <c r="U5" s="11">
        <v>5</v>
      </c>
      <c r="V5" s="11">
        <v>208</v>
      </c>
      <c r="W5" s="11">
        <v>26</v>
      </c>
      <c r="X5" s="11">
        <v>0</v>
      </c>
      <c r="Y5" s="11">
        <v>210</v>
      </c>
      <c r="Z5" s="11">
        <v>2081</v>
      </c>
      <c r="AA5" s="11">
        <v>0</v>
      </c>
      <c r="AB5" s="11">
        <v>0</v>
      </c>
      <c r="AC5" s="11">
        <v>10044</v>
      </c>
      <c r="AD5" s="11">
        <v>266.25</v>
      </c>
      <c r="AE5" s="11">
        <v>29</v>
      </c>
      <c r="AF5" s="11">
        <v>7</v>
      </c>
      <c r="AG5" s="11">
        <v>6</v>
      </c>
      <c r="AH5" s="11">
        <v>46</v>
      </c>
      <c r="AI5" s="11">
        <v>73</v>
      </c>
      <c r="AJ5" s="11">
        <v>1475</v>
      </c>
    </row>
    <row r="6" spans="1:36" ht="12.75">
      <c r="A6" s="6">
        <v>40269</v>
      </c>
      <c r="B6" s="11">
        <v>1030</v>
      </c>
      <c r="C6" s="11">
        <v>1171</v>
      </c>
      <c r="D6" s="11">
        <v>1783</v>
      </c>
      <c r="E6" s="11">
        <v>234</v>
      </c>
      <c r="F6" s="11">
        <v>586</v>
      </c>
      <c r="G6" s="11">
        <v>4214</v>
      </c>
      <c r="H6" s="11">
        <v>972</v>
      </c>
      <c r="I6" s="11">
        <v>92</v>
      </c>
      <c r="J6" s="11">
        <v>250</v>
      </c>
      <c r="K6" s="11">
        <v>18</v>
      </c>
      <c r="L6" s="11">
        <v>123</v>
      </c>
      <c r="M6" s="11">
        <v>87</v>
      </c>
      <c r="N6" s="11">
        <v>223</v>
      </c>
      <c r="O6" s="217">
        <v>0</v>
      </c>
      <c r="P6" s="217">
        <v>13</v>
      </c>
      <c r="Q6" s="11">
        <v>18</v>
      </c>
      <c r="R6" s="11">
        <v>1</v>
      </c>
      <c r="S6" s="11">
        <v>146</v>
      </c>
      <c r="T6" s="11">
        <f>SUM(B6:S6)</f>
        <v>10961</v>
      </c>
      <c r="U6" s="11">
        <v>9</v>
      </c>
      <c r="V6" s="11">
        <v>235</v>
      </c>
      <c r="W6" s="11">
        <v>37</v>
      </c>
      <c r="X6" s="11">
        <v>0</v>
      </c>
      <c r="Y6" s="11">
        <v>155</v>
      </c>
      <c r="Z6" s="11">
        <v>1658</v>
      </c>
      <c r="AA6" s="11">
        <v>0</v>
      </c>
      <c r="AB6" s="11">
        <v>0</v>
      </c>
      <c r="AC6" s="11">
        <v>9843</v>
      </c>
      <c r="AD6" s="11">
        <v>329.25</v>
      </c>
      <c r="AE6" s="11">
        <v>31</v>
      </c>
      <c r="AF6" s="11">
        <v>9</v>
      </c>
      <c r="AG6" s="11">
        <v>7</v>
      </c>
      <c r="AH6" s="11">
        <v>119</v>
      </c>
      <c r="AI6" s="11">
        <v>102</v>
      </c>
      <c r="AJ6" s="11">
        <v>1468</v>
      </c>
    </row>
    <row r="7" spans="1:36" ht="12.75">
      <c r="A7" s="6">
        <v>40299</v>
      </c>
      <c r="B7" s="11">
        <v>1148</v>
      </c>
      <c r="C7" s="11">
        <v>1138</v>
      </c>
      <c r="D7" s="11">
        <v>1887</v>
      </c>
      <c r="E7" s="11">
        <v>244</v>
      </c>
      <c r="F7" s="11">
        <v>543</v>
      </c>
      <c r="G7" s="11">
        <v>4198</v>
      </c>
      <c r="H7" s="11">
        <v>1104</v>
      </c>
      <c r="I7" s="11">
        <v>130</v>
      </c>
      <c r="J7" s="11">
        <v>225</v>
      </c>
      <c r="K7" s="11">
        <v>32</v>
      </c>
      <c r="L7" s="11">
        <v>158</v>
      </c>
      <c r="M7" s="11">
        <v>106</v>
      </c>
      <c r="N7" s="11">
        <v>317</v>
      </c>
      <c r="O7" s="217">
        <v>5</v>
      </c>
      <c r="P7" s="217">
        <v>0</v>
      </c>
      <c r="Q7" s="11">
        <v>24</v>
      </c>
      <c r="R7" s="11">
        <v>5</v>
      </c>
      <c r="S7" s="11">
        <v>134</v>
      </c>
      <c r="T7" s="11">
        <f>SUM(B7:S7)</f>
        <v>11398</v>
      </c>
      <c r="U7" s="11">
        <v>5</v>
      </c>
      <c r="V7" s="11">
        <v>214</v>
      </c>
      <c r="W7" s="11">
        <v>64</v>
      </c>
      <c r="X7" s="11">
        <v>0</v>
      </c>
      <c r="Y7" s="11">
        <v>212</v>
      </c>
      <c r="Z7" s="11">
        <v>1754</v>
      </c>
      <c r="AA7" s="11">
        <v>0</v>
      </c>
      <c r="AB7" s="11">
        <v>0</v>
      </c>
      <c r="AC7" s="11">
        <v>9647</v>
      </c>
      <c r="AD7" s="11">
        <v>232</v>
      </c>
      <c r="AE7" s="11">
        <v>32</v>
      </c>
      <c r="AF7" s="11">
        <v>11</v>
      </c>
      <c r="AG7" s="11">
        <v>10</v>
      </c>
      <c r="AH7" s="11">
        <v>11</v>
      </c>
      <c r="AI7" s="11">
        <v>41</v>
      </c>
      <c r="AJ7" s="11">
        <v>1379</v>
      </c>
    </row>
    <row r="8" spans="1:36" ht="12.75">
      <c r="A8" s="6">
        <v>40330</v>
      </c>
      <c r="B8" s="11">
        <v>1456</v>
      </c>
      <c r="C8" s="11">
        <v>1593</v>
      </c>
      <c r="D8" s="11">
        <v>1994</v>
      </c>
      <c r="E8" s="11">
        <v>311</v>
      </c>
      <c r="F8" s="11">
        <v>689</v>
      </c>
      <c r="G8" s="11">
        <v>6452</v>
      </c>
      <c r="H8" s="11">
        <v>1488</v>
      </c>
      <c r="I8" s="11">
        <v>136</v>
      </c>
      <c r="J8" s="11">
        <v>306</v>
      </c>
      <c r="K8" s="11">
        <v>30</v>
      </c>
      <c r="L8" s="11">
        <v>186</v>
      </c>
      <c r="M8" s="11">
        <v>199</v>
      </c>
      <c r="N8" s="11">
        <v>445</v>
      </c>
      <c r="O8" s="217">
        <v>5</v>
      </c>
      <c r="P8" s="217">
        <v>32</v>
      </c>
      <c r="Q8" s="11">
        <v>79</v>
      </c>
      <c r="R8" s="11">
        <v>1</v>
      </c>
      <c r="S8" s="11">
        <v>203</v>
      </c>
      <c r="T8" s="11">
        <v>15605</v>
      </c>
      <c r="U8" s="11">
        <v>7</v>
      </c>
      <c r="V8" s="11">
        <v>342</v>
      </c>
      <c r="W8" s="11">
        <v>120</v>
      </c>
      <c r="X8" s="11">
        <v>0</v>
      </c>
      <c r="Y8" s="11">
        <v>410</v>
      </c>
      <c r="Z8" s="11">
        <v>1680</v>
      </c>
      <c r="AA8" s="11">
        <v>0</v>
      </c>
      <c r="AB8" s="11">
        <v>0</v>
      </c>
      <c r="AC8" s="11">
        <v>11181</v>
      </c>
      <c r="AD8" s="11">
        <v>360.75</v>
      </c>
      <c r="AE8" s="11">
        <v>24</v>
      </c>
      <c r="AF8" s="11">
        <v>7</v>
      </c>
      <c r="AG8" s="11">
        <v>8</v>
      </c>
      <c r="AH8" s="11">
        <v>170</v>
      </c>
      <c r="AI8" s="11">
        <v>126</v>
      </c>
      <c r="AJ8" s="11">
        <v>1646</v>
      </c>
    </row>
    <row r="9" spans="1:36" ht="12.75">
      <c r="A9" s="6">
        <v>40360</v>
      </c>
      <c r="B9" s="11">
        <v>1533</v>
      </c>
      <c r="C9" s="11">
        <v>1590</v>
      </c>
      <c r="D9" s="11">
        <v>2004</v>
      </c>
      <c r="E9" s="11">
        <v>288</v>
      </c>
      <c r="F9" s="11">
        <v>692</v>
      </c>
      <c r="G9" s="11">
        <v>7017</v>
      </c>
      <c r="H9" s="11">
        <v>1564</v>
      </c>
      <c r="I9" s="11">
        <v>190</v>
      </c>
      <c r="J9" s="11">
        <v>360</v>
      </c>
      <c r="K9" s="11">
        <v>25</v>
      </c>
      <c r="L9" s="11">
        <v>135</v>
      </c>
      <c r="M9" s="11">
        <v>161</v>
      </c>
      <c r="N9" s="11">
        <v>465</v>
      </c>
      <c r="O9" s="217">
        <v>6</v>
      </c>
      <c r="P9" s="217">
        <v>32</v>
      </c>
      <c r="Q9" s="11">
        <v>55</v>
      </c>
      <c r="R9" s="11">
        <v>1</v>
      </c>
      <c r="S9" s="11">
        <v>185</v>
      </c>
      <c r="T9" s="11">
        <f aca="true" t="shared" si="0" ref="T9:T16">SUM(B9:S9)</f>
        <v>16303</v>
      </c>
      <c r="U9" s="11">
        <v>9</v>
      </c>
      <c r="V9" s="11">
        <v>286</v>
      </c>
      <c r="W9" s="11">
        <v>63</v>
      </c>
      <c r="X9" s="11">
        <v>0</v>
      </c>
      <c r="Y9" s="11">
        <v>390</v>
      </c>
      <c r="Z9" s="11">
        <v>2000</v>
      </c>
      <c r="AA9" s="11">
        <v>0</v>
      </c>
      <c r="AB9" s="11">
        <v>0</v>
      </c>
      <c r="AC9" s="11">
        <v>11502</v>
      </c>
      <c r="AD9" s="11">
        <v>344.5</v>
      </c>
      <c r="AE9" s="11">
        <v>21</v>
      </c>
      <c r="AF9" s="11">
        <v>9</v>
      </c>
      <c r="AG9" s="11">
        <v>1</v>
      </c>
      <c r="AH9" s="11">
        <v>82</v>
      </c>
      <c r="AI9" s="11">
        <v>69</v>
      </c>
      <c r="AJ9" s="11">
        <v>1687</v>
      </c>
    </row>
    <row r="10" spans="1:36" ht="12.75">
      <c r="A10" s="6">
        <v>40391</v>
      </c>
      <c r="B10" s="11">
        <v>1347</v>
      </c>
      <c r="C10" s="11">
        <v>1551</v>
      </c>
      <c r="D10" s="11">
        <v>1882</v>
      </c>
      <c r="E10" s="11">
        <v>269</v>
      </c>
      <c r="F10" s="11">
        <v>756</v>
      </c>
      <c r="G10" s="11">
        <v>5809</v>
      </c>
      <c r="H10" s="11">
        <v>1464</v>
      </c>
      <c r="I10" s="11">
        <v>202</v>
      </c>
      <c r="J10" s="11">
        <v>313</v>
      </c>
      <c r="K10" s="11">
        <v>27</v>
      </c>
      <c r="L10" s="11">
        <v>91</v>
      </c>
      <c r="M10" s="11">
        <v>110</v>
      </c>
      <c r="N10" s="11">
        <v>433</v>
      </c>
      <c r="O10" s="217">
        <v>5</v>
      </c>
      <c r="P10" s="217">
        <v>56</v>
      </c>
      <c r="Q10" s="11">
        <v>22</v>
      </c>
      <c r="R10" s="11">
        <v>2</v>
      </c>
      <c r="S10" s="11">
        <v>108</v>
      </c>
      <c r="T10" s="11">
        <f t="shared" si="0"/>
        <v>14447</v>
      </c>
      <c r="U10" s="11">
        <v>2</v>
      </c>
      <c r="V10" s="11">
        <v>277</v>
      </c>
      <c r="W10" s="11">
        <v>93</v>
      </c>
      <c r="X10" s="11">
        <v>0</v>
      </c>
      <c r="Y10" s="11">
        <v>277</v>
      </c>
      <c r="Z10" s="11">
        <v>2058</v>
      </c>
      <c r="AA10" s="11">
        <v>0</v>
      </c>
      <c r="AB10" s="11">
        <v>0</v>
      </c>
      <c r="AC10" s="11">
        <v>11893</v>
      </c>
      <c r="AD10" s="11">
        <v>231</v>
      </c>
      <c r="AE10" s="11">
        <v>25</v>
      </c>
      <c r="AF10" s="11">
        <v>6</v>
      </c>
      <c r="AG10" s="11">
        <v>4</v>
      </c>
      <c r="AH10" s="11">
        <v>157</v>
      </c>
      <c r="AI10" s="11">
        <v>159</v>
      </c>
      <c r="AJ10" s="11">
        <v>1678</v>
      </c>
    </row>
    <row r="11" spans="1:36" ht="12.75">
      <c r="A11" s="6">
        <v>40422</v>
      </c>
      <c r="B11" s="11">
        <v>1088</v>
      </c>
      <c r="C11" s="11">
        <v>1302</v>
      </c>
      <c r="D11" s="11">
        <v>1642</v>
      </c>
      <c r="E11" s="11">
        <v>264</v>
      </c>
      <c r="F11" s="11">
        <v>777</v>
      </c>
      <c r="G11" s="11">
        <v>5264</v>
      </c>
      <c r="H11" s="11">
        <v>1183</v>
      </c>
      <c r="I11" s="11">
        <v>215</v>
      </c>
      <c r="J11" s="11">
        <v>259</v>
      </c>
      <c r="K11" s="11">
        <v>20</v>
      </c>
      <c r="L11" s="11">
        <v>93</v>
      </c>
      <c r="M11" s="11">
        <v>158</v>
      </c>
      <c r="N11" s="11">
        <v>384</v>
      </c>
      <c r="O11" s="217">
        <v>0</v>
      </c>
      <c r="P11" s="217">
        <v>14</v>
      </c>
      <c r="Q11" s="11">
        <v>23</v>
      </c>
      <c r="R11" s="11">
        <v>1</v>
      </c>
      <c r="S11" s="11">
        <v>93</v>
      </c>
      <c r="T11" s="11">
        <f t="shared" si="0"/>
        <v>12780</v>
      </c>
      <c r="U11" s="11">
        <v>8</v>
      </c>
      <c r="V11" s="11">
        <v>224</v>
      </c>
      <c r="W11" s="11">
        <v>88</v>
      </c>
      <c r="X11" s="11">
        <v>0</v>
      </c>
      <c r="Y11" s="11">
        <v>186</v>
      </c>
      <c r="Z11" s="11">
        <v>1922</v>
      </c>
      <c r="AA11" s="11">
        <v>0</v>
      </c>
      <c r="AB11" s="11">
        <v>0</v>
      </c>
      <c r="AC11" s="11">
        <v>10890</v>
      </c>
      <c r="AD11" s="11">
        <v>157.9</v>
      </c>
      <c r="AE11" s="11">
        <v>25</v>
      </c>
      <c r="AF11" s="11">
        <v>11</v>
      </c>
      <c r="AG11" s="11">
        <v>9</v>
      </c>
      <c r="AH11" s="11">
        <v>12</v>
      </c>
      <c r="AI11" s="11">
        <v>40</v>
      </c>
      <c r="AJ11" s="11">
        <v>1500</v>
      </c>
    </row>
    <row r="12" spans="1:36" ht="12.75">
      <c r="A12" s="6">
        <v>40452</v>
      </c>
      <c r="B12" s="11">
        <v>1219</v>
      </c>
      <c r="C12" s="11">
        <v>1800</v>
      </c>
      <c r="D12" s="11">
        <v>1675</v>
      </c>
      <c r="E12" s="11">
        <v>260</v>
      </c>
      <c r="F12" s="11">
        <v>995</v>
      </c>
      <c r="G12" s="11">
        <v>6157</v>
      </c>
      <c r="H12" s="11">
        <v>1184</v>
      </c>
      <c r="I12" s="11">
        <v>228</v>
      </c>
      <c r="J12" s="11">
        <v>284</v>
      </c>
      <c r="K12" s="11">
        <v>21</v>
      </c>
      <c r="L12" s="11">
        <v>151</v>
      </c>
      <c r="M12" s="11">
        <v>200</v>
      </c>
      <c r="N12" s="11">
        <v>423</v>
      </c>
      <c r="O12" s="217">
        <v>3</v>
      </c>
      <c r="P12" s="217">
        <v>11</v>
      </c>
      <c r="Q12" s="11">
        <v>17</v>
      </c>
      <c r="R12" s="11">
        <v>3</v>
      </c>
      <c r="S12" s="11">
        <v>92</v>
      </c>
      <c r="T12" s="11">
        <f t="shared" si="0"/>
        <v>14723</v>
      </c>
      <c r="U12" s="11">
        <v>9</v>
      </c>
      <c r="V12" s="11">
        <v>229</v>
      </c>
      <c r="W12" s="11">
        <v>76</v>
      </c>
      <c r="X12" s="11">
        <v>0</v>
      </c>
      <c r="Y12" s="11">
        <v>358</v>
      </c>
      <c r="Z12" s="11">
        <v>1769</v>
      </c>
      <c r="AA12" s="11">
        <v>0</v>
      </c>
      <c r="AB12" s="11">
        <v>0</v>
      </c>
      <c r="AC12" s="11">
        <v>11455</v>
      </c>
      <c r="AD12" s="11">
        <v>234.75</v>
      </c>
      <c r="AE12" s="11">
        <v>26</v>
      </c>
      <c r="AF12" s="11">
        <v>12</v>
      </c>
      <c r="AG12" s="11">
        <v>9</v>
      </c>
      <c r="AH12" s="11">
        <v>542</v>
      </c>
      <c r="AI12" s="11">
        <v>379</v>
      </c>
      <c r="AJ12" s="11">
        <v>1511</v>
      </c>
    </row>
    <row r="13" spans="1:36" ht="12.75">
      <c r="A13" s="6">
        <v>40483</v>
      </c>
      <c r="B13" s="11">
        <v>1146</v>
      </c>
      <c r="C13" s="11">
        <v>1342</v>
      </c>
      <c r="D13" s="11">
        <v>1878</v>
      </c>
      <c r="E13" s="11">
        <v>237</v>
      </c>
      <c r="F13" s="11">
        <v>772</v>
      </c>
      <c r="G13" s="11">
        <v>5065</v>
      </c>
      <c r="H13" s="11">
        <v>1187</v>
      </c>
      <c r="I13" s="11">
        <v>156</v>
      </c>
      <c r="J13" s="11">
        <v>218</v>
      </c>
      <c r="K13" s="11">
        <v>12</v>
      </c>
      <c r="L13" s="11">
        <v>128</v>
      </c>
      <c r="M13" s="11">
        <v>206</v>
      </c>
      <c r="N13" s="11">
        <v>407</v>
      </c>
      <c r="O13" s="217">
        <v>4</v>
      </c>
      <c r="P13" s="217">
        <v>24</v>
      </c>
      <c r="Q13" s="11">
        <v>9</v>
      </c>
      <c r="R13" s="11">
        <v>1</v>
      </c>
      <c r="S13" s="11">
        <v>31</v>
      </c>
      <c r="T13" s="11">
        <f t="shared" si="0"/>
        <v>12823</v>
      </c>
      <c r="U13" s="11">
        <v>4</v>
      </c>
      <c r="V13" s="11">
        <v>195</v>
      </c>
      <c r="W13" s="11">
        <v>33</v>
      </c>
      <c r="X13" s="11">
        <v>0</v>
      </c>
      <c r="Y13" s="11">
        <v>309</v>
      </c>
      <c r="Z13" s="11">
        <v>1684</v>
      </c>
      <c r="AA13" s="11">
        <v>0</v>
      </c>
      <c r="AB13" s="11">
        <v>0</v>
      </c>
      <c r="AC13" s="11">
        <v>10240</v>
      </c>
      <c r="AD13" s="11">
        <v>166.5</v>
      </c>
      <c r="AE13" s="11">
        <v>26</v>
      </c>
      <c r="AF13" s="11">
        <v>10</v>
      </c>
      <c r="AG13" s="11">
        <v>4</v>
      </c>
      <c r="AH13" s="11">
        <v>38</v>
      </c>
      <c r="AI13" s="11">
        <v>208</v>
      </c>
      <c r="AJ13" s="11">
        <v>1475</v>
      </c>
    </row>
    <row r="14" spans="1:36" ht="12.75">
      <c r="A14" s="6">
        <v>40513</v>
      </c>
      <c r="B14" s="11">
        <v>1144</v>
      </c>
      <c r="C14" s="11">
        <v>1294</v>
      </c>
      <c r="D14" s="11">
        <v>1942</v>
      </c>
      <c r="E14" s="11">
        <v>220</v>
      </c>
      <c r="F14" s="11">
        <v>651</v>
      </c>
      <c r="G14" s="11">
        <v>4513</v>
      </c>
      <c r="H14" s="11">
        <v>1064</v>
      </c>
      <c r="I14" s="11">
        <v>173</v>
      </c>
      <c r="J14" s="11">
        <v>285</v>
      </c>
      <c r="K14" s="11">
        <v>21</v>
      </c>
      <c r="L14" s="11">
        <v>99</v>
      </c>
      <c r="M14" s="11">
        <v>132</v>
      </c>
      <c r="N14" s="11">
        <v>502</v>
      </c>
      <c r="O14" s="217">
        <v>13</v>
      </c>
      <c r="P14" s="217">
        <v>42</v>
      </c>
      <c r="Q14" s="11">
        <v>13</v>
      </c>
      <c r="R14" s="11">
        <v>2</v>
      </c>
      <c r="S14" s="11">
        <v>70</v>
      </c>
      <c r="T14">
        <f t="shared" si="0"/>
        <v>12180</v>
      </c>
      <c r="U14" s="11">
        <v>6</v>
      </c>
      <c r="V14" s="11">
        <v>127</v>
      </c>
      <c r="W14" s="11">
        <v>66</v>
      </c>
      <c r="X14" s="11">
        <v>0</v>
      </c>
      <c r="Y14" s="11">
        <v>261</v>
      </c>
      <c r="Z14" s="11">
        <v>1518</v>
      </c>
      <c r="AA14" s="11">
        <v>0</v>
      </c>
      <c r="AB14" s="11">
        <v>0</v>
      </c>
      <c r="AC14" s="11">
        <v>12602</v>
      </c>
      <c r="AD14" s="11">
        <v>261.15</v>
      </c>
      <c r="AE14" s="11">
        <v>20</v>
      </c>
      <c r="AF14" s="11">
        <v>6</v>
      </c>
      <c r="AG14" s="11">
        <v>8</v>
      </c>
      <c r="AH14" s="11">
        <v>187</v>
      </c>
      <c r="AI14" s="11">
        <v>182</v>
      </c>
      <c r="AJ14" s="11">
        <v>1293</v>
      </c>
    </row>
    <row r="15" spans="20:29" ht="12.75">
      <c r="T15">
        <f t="shared" si="0"/>
        <v>0</v>
      </c>
      <c r="AC15">
        <f>SUM(AA15:AB15)</f>
        <v>0</v>
      </c>
    </row>
    <row r="16" spans="1:36" ht="12.75">
      <c r="A16" s="7" t="s">
        <v>19</v>
      </c>
      <c r="B16">
        <f aca="true" t="shared" si="1" ref="B16:L16">SUM(B2:B14)</f>
        <v>14744</v>
      </c>
      <c r="C16">
        <f t="shared" si="1"/>
        <v>16281</v>
      </c>
      <c r="D16">
        <f t="shared" si="1"/>
        <v>22629</v>
      </c>
      <c r="E16">
        <f t="shared" si="1"/>
        <v>2951</v>
      </c>
      <c r="F16">
        <f t="shared" si="1"/>
        <v>8266</v>
      </c>
      <c r="G16">
        <f t="shared" si="1"/>
        <v>60679</v>
      </c>
      <c r="H16">
        <f t="shared" si="1"/>
        <v>14319</v>
      </c>
      <c r="I16">
        <f t="shared" si="1"/>
        <v>1788</v>
      </c>
      <c r="J16">
        <f t="shared" si="1"/>
        <v>3196</v>
      </c>
      <c r="K16">
        <f t="shared" si="1"/>
        <v>255</v>
      </c>
      <c r="L16">
        <f t="shared" si="1"/>
        <v>1564</v>
      </c>
      <c r="M16">
        <f>SUM(M3:M14)</f>
        <v>1633</v>
      </c>
      <c r="N16">
        <f>SUM(N2:N14)</f>
        <v>4194</v>
      </c>
      <c r="O16" s="177">
        <f>SUM(O2:O14)</f>
        <v>50</v>
      </c>
      <c r="P16" s="177">
        <f>SUM(P3:P14)</f>
        <v>264</v>
      </c>
      <c r="Q16">
        <f aca="true" t="shared" si="2" ref="Q16:X16">SUM(Q2:Q14)</f>
        <v>360</v>
      </c>
      <c r="R16">
        <f t="shared" si="2"/>
        <v>18</v>
      </c>
      <c r="S16">
        <f t="shared" si="2"/>
        <v>1409</v>
      </c>
      <c r="T16">
        <f t="shared" si="0"/>
        <v>154600</v>
      </c>
      <c r="U16">
        <f t="shared" si="2"/>
        <v>77</v>
      </c>
      <c r="V16">
        <f t="shared" si="2"/>
        <v>2708</v>
      </c>
      <c r="W16">
        <f t="shared" si="2"/>
        <v>713</v>
      </c>
      <c r="X16">
        <f t="shared" si="2"/>
        <v>0</v>
      </c>
      <c r="Y16">
        <f>SUM(Y3:Y14)</f>
        <v>3152</v>
      </c>
      <c r="Z16">
        <f aca="true" t="shared" si="3" ref="Z16:AI16">SUM(Z2:Z14)</f>
        <v>22294</v>
      </c>
      <c r="AA16">
        <f t="shared" si="3"/>
        <v>0</v>
      </c>
      <c r="AB16">
        <f t="shared" si="3"/>
        <v>0</v>
      </c>
      <c r="AC16">
        <f>SUM(AC3:AC15)</f>
        <v>127042</v>
      </c>
      <c r="AD16">
        <f t="shared" si="3"/>
        <v>3096.3</v>
      </c>
      <c r="AE16">
        <f t="shared" si="3"/>
        <v>305</v>
      </c>
      <c r="AF16">
        <f t="shared" si="3"/>
        <v>91</v>
      </c>
      <c r="AG16">
        <f t="shared" si="3"/>
        <v>76</v>
      </c>
      <c r="AH16">
        <f t="shared" si="3"/>
        <v>1521</v>
      </c>
      <c r="AI16">
        <f t="shared" si="3"/>
        <v>1530</v>
      </c>
      <c r="AJ16">
        <f>SUM(AJ3:AJ14)</f>
        <v>17965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AC16" sqref="AC16"/>
    </sheetView>
  </sheetViews>
  <sheetFormatPr defaultColWidth="9.140625" defaultRowHeight="12.75"/>
  <cols>
    <col min="15" max="16" width="9.421875" style="177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</row>
    <row r="3" spans="1:36" ht="12.75">
      <c r="A3" s="6">
        <v>39814</v>
      </c>
      <c r="B3" s="8">
        <v>1102</v>
      </c>
      <c r="C3">
        <v>1087</v>
      </c>
      <c r="D3">
        <v>1331</v>
      </c>
      <c r="E3">
        <v>161</v>
      </c>
      <c r="F3">
        <v>324</v>
      </c>
      <c r="G3">
        <v>3948</v>
      </c>
      <c r="H3">
        <v>793</v>
      </c>
      <c r="I3">
        <v>162</v>
      </c>
      <c r="J3">
        <v>123</v>
      </c>
      <c r="K3">
        <v>27</v>
      </c>
      <c r="L3">
        <v>114</v>
      </c>
      <c r="M3">
        <v>67</v>
      </c>
      <c r="N3">
        <v>284</v>
      </c>
      <c r="O3" s="177">
        <v>29</v>
      </c>
      <c r="P3" s="177">
        <v>20</v>
      </c>
      <c r="Q3">
        <v>27</v>
      </c>
      <c r="R3">
        <v>4</v>
      </c>
      <c r="S3">
        <v>16</v>
      </c>
      <c r="T3">
        <f aca="true" t="shared" si="0" ref="T3:T11">SUM(B3:S3)</f>
        <v>9619</v>
      </c>
      <c r="U3">
        <v>1</v>
      </c>
      <c r="V3">
        <v>198</v>
      </c>
      <c r="W3">
        <v>65</v>
      </c>
      <c r="X3">
        <v>169</v>
      </c>
      <c r="Y3">
        <v>334</v>
      </c>
      <c r="Z3">
        <v>1912</v>
      </c>
      <c r="AA3">
        <v>2658</v>
      </c>
      <c r="AB3">
        <v>1309</v>
      </c>
      <c r="AC3">
        <v>3967</v>
      </c>
      <c r="AD3">
        <v>247.25</v>
      </c>
      <c r="AE3">
        <v>21</v>
      </c>
      <c r="AF3">
        <v>3</v>
      </c>
      <c r="AG3">
        <v>4</v>
      </c>
      <c r="AH3">
        <v>2</v>
      </c>
      <c r="AI3">
        <v>23</v>
      </c>
      <c r="AJ3">
        <v>1323</v>
      </c>
    </row>
    <row r="4" spans="1:36" ht="12.75">
      <c r="A4" s="6">
        <v>39845</v>
      </c>
      <c r="B4" s="11">
        <v>1086</v>
      </c>
      <c r="C4" s="11">
        <v>1007</v>
      </c>
      <c r="D4" s="11">
        <v>1566</v>
      </c>
      <c r="E4" s="11">
        <v>233</v>
      </c>
      <c r="F4" s="11">
        <v>363</v>
      </c>
      <c r="G4" s="11">
        <v>3852</v>
      </c>
      <c r="H4" s="11">
        <v>761</v>
      </c>
      <c r="I4" s="11">
        <v>191</v>
      </c>
      <c r="J4" s="11">
        <v>120</v>
      </c>
      <c r="K4" s="11">
        <v>14</v>
      </c>
      <c r="L4" s="11">
        <v>139</v>
      </c>
      <c r="M4" s="11">
        <v>61</v>
      </c>
      <c r="N4" s="11">
        <v>276</v>
      </c>
      <c r="O4" s="217">
        <v>21</v>
      </c>
      <c r="P4" s="217">
        <v>45</v>
      </c>
      <c r="Q4" s="11">
        <v>40</v>
      </c>
      <c r="R4" s="11">
        <v>0</v>
      </c>
      <c r="S4" s="11">
        <v>34</v>
      </c>
      <c r="T4" s="11">
        <f t="shared" si="0"/>
        <v>9809</v>
      </c>
      <c r="U4" s="11">
        <v>12</v>
      </c>
      <c r="V4" s="11">
        <v>224</v>
      </c>
      <c r="W4" s="11">
        <v>62</v>
      </c>
      <c r="X4" s="11">
        <v>127</v>
      </c>
      <c r="Y4" s="11">
        <v>350</v>
      </c>
      <c r="Z4" s="11">
        <v>1736</v>
      </c>
      <c r="AA4" s="11">
        <v>2530</v>
      </c>
      <c r="AB4" s="11">
        <v>1292</v>
      </c>
      <c r="AC4" s="11">
        <v>3822</v>
      </c>
      <c r="AD4" s="11">
        <v>277.5</v>
      </c>
      <c r="AE4" s="11">
        <v>26</v>
      </c>
      <c r="AF4" s="11">
        <v>8</v>
      </c>
      <c r="AG4" s="11">
        <v>9</v>
      </c>
      <c r="AH4" s="11">
        <v>101</v>
      </c>
      <c r="AI4" s="11">
        <v>182</v>
      </c>
      <c r="AJ4">
        <v>1358</v>
      </c>
    </row>
    <row r="5" spans="1:36" ht="12.75">
      <c r="A5" s="6">
        <v>39873</v>
      </c>
      <c r="B5" s="11">
        <v>1248</v>
      </c>
      <c r="C5" s="11">
        <v>1257</v>
      </c>
      <c r="D5" s="11">
        <v>1608</v>
      </c>
      <c r="E5" s="11">
        <v>193</v>
      </c>
      <c r="F5" s="11">
        <v>459</v>
      </c>
      <c r="G5" s="11">
        <v>4425</v>
      </c>
      <c r="H5" s="11">
        <v>851</v>
      </c>
      <c r="I5" s="11">
        <v>88</v>
      </c>
      <c r="J5" s="11">
        <v>265</v>
      </c>
      <c r="K5" s="11">
        <v>20</v>
      </c>
      <c r="L5" s="11">
        <v>121</v>
      </c>
      <c r="M5" s="11">
        <v>93</v>
      </c>
      <c r="N5" s="11">
        <v>253</v>
      </c>
      <c r="O5" s="217">
        <v>20</v>
      </c>
      <c r="P5" s="217">
        <v>35</v>
      </c>
      <c r="Q5" s="11">
        <v>12</v>
      </c>
      <c r="R5" s="11">
        <v>4</v>
      </c>
      <c r="S5" s="11">
        <v>40</v>
      </c>
      <c r="T5" s="11">
        <f t="shared" si="0"/>
        <v>10992</v>
      </c>
      <c r="U5" s="11">
        <v>6</v>
      </c>
      <c r="V5" s="11">
        <v>233</v>
      </c>
      <c r="W5" s="11">
        <v>34</v>
      </c>
      <c r="X5" s="11">
        <v>0</v>
      </c>
      <c r="Y5" s="11">
        <v>398</v>
      </c>
      <c r="Z5" s="11">
        <v>2249</v>
      </c>
      <c r="AA5" s="11">
        <v>2314</v>
      </c>
      <c r="AB5" s="11">
        <v>1131</v>
      </c>
      <c r="AC5" s="11">
        <v>3445</v>
      </c>
      <c r="AD5" s="11">
        <v>187.75</v>
      </c>
      <c r="AE5" s="11">
        <v>36</v>
      </c>
      <c r="AF5" s="11">
        <v>16</v>
      </c>
      <c r="AG5" s="11">
        <v>9</v>
      </c>
      <c r="AH5" s="11">
        <v>49</v>
      </c>
      <c r="AI5" s="11">
        <v>37</v>
      </c>
      <c r="AJ5">
        <v>1457</v>
      </c>
    </row>
    <row r="6" spans="1:36" ht="12.75">
      <c r="A6" s="6">
        <v>39904</v>
      </c>
      <c r="B6" s="11">
        <v>1035</v>
      </c>
      <c r="C6" s="11">
        <v>1117</v>
      </c>
      <c r="D6" s="11">
        <v>1447</v>
      </c>
      <c r="E6" s="11">
        <v>131</v>
      </c>
      <c r="F6" s="11">
        <v>451</v>
      </c>
      <c r="G6" s="11">
        <v>4010</v>
      </c>
      <c r="H6" s="11">
        <v>749</v>
      </c>
      <c r="I6" s="11">
        <v>76</v>
      </c>
      <c r="J6" s="11">
        <v>227</v>
      </c>
      <c r="K6" s="11">
        <v>23</v>
      </c>
      <c r="L6" s="11">
        <v>78</v>
      </c>
      <c r="M6" s="11">
        <v>68</v>
      </c>
      <c r="N6" s="11">
        <v>299</v>
      </c>
      <c r="O6" s="217">
        <v>16</v>
      </c>
      <c r="P6" s="217">
        <v>61</v>
      </c>
      <c r="Q6" s="11">
        <v>53</v>
      </c>
      <c r="R6" s="11">
        <v>4</v>
      </c>
      <c r="S6" s="11">
        <v>24</v>
      </c>
      <c r="T6" s="11">
        <f t="shared" si="0"/>
        <v>9869</v>
      </c>
      <c r="U6" s="11">
        <v>8</v>
      </c>
      <c r="V6" s="11">
        <v>177</v>
      </c>
      <c r="W6" s="11">
        <v>29</v>
      </c>
      <c r="X6" s="11">
        <v>0</v>
      </c>
      <c r="Y6" s="11">
        <v>386</v>
      </c>
      <c r="Z6" s="11">
        <v>1987</v>
      </c>
      <c r="AA6" s="11">
        <v>2629</v>
      </c>
      <c r="AB6" s="11">
        <v>1237</v>
      </c>
      <c r="AC6" s="11">
        <v>3866</v>
      </c>
      <c r="AD6" s="11">
        <v>225.35</v>
      </c>
      <c r="AE6" s="11">
        <v>36</v>
      </c>
      <c r="AF6" s="11">
        <v>14</v>
      </c>
      <c r="AG6" s="11">
        <v>7</v>
      </c>
      <c r="AH6" s="11">
        <v>12</v>
      </c>
      <c r="AI6" s="11">
        <v>38</v>
      </c>
      <c r="AJ6">
        <v>1378</v>
      </c>
    </row>
    <row r="7" spans="1:36" ht="12.75">
      <c r="A7" s="6">
        <v>39934</v>
      </c>
      <c r="B7" s="11">
        <v>1108</v>
      </c>
      <c r="C7" s="11">
        <v>1185</v>
      </c>
      <c r="D7" s="11">
        <v>1840</v>
      </c>
      <c r="E7" s="11">
        <v>99</v>
      </c>
      <c r="F7" s="11">
        <v>446</v>
      </c>
      <c r="G7" s="11">
        <v>4277</v>
      </c>
      <c r="H7" s="11">
        <v>1031</v>
      </c>
      <c r="I7" s="11">
        <v>97</v>
      </c>
      <c r="J7" s="11">
        <v>218</v>
      </c>
      <c r="K7" s="11">
        <v>19</v>
      </c>
      <c r="L7" s="11">
        <v>108</v>
      </c>
      <c r="M7" s="11">
        <v>81</v>
      </c>
      <c r="N7" s="11">
        <v>306</v>
      </c>
      <c r="O7" s="217">
        <v>4</v>
      </c>
      <c r="P7" s="217">
        <v>29</v>
      </c>
      <c r="Q7" s="11">
        <v>38</v>
      </c>
      <c r="R7" s="11">
        <v>2</v>
      </c>
      <c r="S7" s="11">
        <v>71</v>
      </c>
      <c r="T7" s="11">
        <f t="shared" si="0"/>
        <v>10959</v>
      </c>
      <c r="U7" s="11">
        <v>2</v>
      </c>
      <c r="V7" s="11">
        <v>244</v>
      </c>
      <c r="W7" s="11">
        <v>39</v>
      </c>
      <c r="X7" s="11">
        <v>0</v>
      </c>
      <c r="Y7" s="11">
        <v>502</v>
      </c>
      <c r="Z7" s="11">
        <v>2178</v>
      </c>
      <c r="AA7" s="11">
        <v>2650</v>
      </c>
      <c r="AB7" s="11">
        <v>1369</v>
      </c>
      <c r="AC7" s="11">
        <v>4019</v>
      </c>
      <c r="AD7" s="11">
        <v>293.5</v>
      </c>
      <c r="AE7" s="11">
        <v>38</v>
      </c>
      <c r="AF7" s="11">
        <v>13</v>
      </c>
      <c r="AG7" s="11">
        <v>4</v>
      </c>
      <c r="AH7" s="11">
        <v>34</v>
      </c>
      <c r="AI7" s="11">
        <v>25</v>
      </c>
      <c r="AJ7">
        <v>1506</v>
      </c>
    </row>
    <row r="8" spans="1:36" ht="12.75">
      <c r="A8" s="6">
        <v>39965</v>
      </c>
      <c r="B8" s="11">
        <v>1208</v>
      </c>
      <c r="C8" s="11">
        <v>1389</v>
      </c>
      <c r="D8" s="11">
        <v>2078</v>
      </c>
      <c r="E8" s="11">
        <v>185</v>
      </c>
      <c r="F8" s="11">
        <v>709</v>
      </c>
      <c r="G8" s="11">
        <v>5957</v>
      </c>
      <c r="H8" s="11">
        <v>1218</v>
      </c>
      <c r="I8" s="11">
        <v>115</v>
      </c>
      <c r="J8" s="11">
        <v>319</v>
      </c>
      <c r="K8" s="11">
        <v>21</v>
      </c>
      <c r="L8" s="11">
        <v>133</v>
      </c>
      <c r="M8" s="11">
        <v>114</v>
      </c>
      <c r="N8" s="11">
        <v>535</v>
      </c>
      <c r="O8" s="217">
        <v>29</v>
      </c>
      <c r="P8" s="217">
        <v>50</v>
      </c>
      <c r="Q8" s="11">
        <v>69</v>
      </c>
      <c r="R8" s="11">
        <v>8</v>
      </c>
      <c r="S8" s="11">
        <v>75</v>
      </c>
      <c r="T8" s="11">
        <f t="shared" si="0"/>
        <v>14212</v>
      </c>
      <c r="U8" s="11">
        <v>3</v>
      </c>
      <c r="V8" s="11">
        <v>319</v>
      </c>
      <c r="W8" s="11">
        <v>70</v>
      </c>
      <c r="X8" s="11">
        <v>0</v>
      </c>
      <c r="Y8" s="11">
        <v>565</v>
      </c>
      <c r="Z8" s="11">
        <v>2601</v>
      </c>
      <c r="AA8" s="11">
        <v>3288</v>
      </c>
      <c r="AB8" s="11">
        <v>1672</v>
      </c>
      <c r="AC8" s="11">
        <v>4960</v>
      </c>
      <c r="AD8" s="11">
        <v>305.75</v>
      </c>
      <c r="AE8" s="11">
        <v>37</v>
      </c>
      <c r="AF8" s="11">
        <v>10</v>
      </c>
      <c r="AG8" s="11">
        <v>7</v>
      </c>
      <c r="AH8" s="11">
        <v>114</v>
      </c>
      <c r="AI8" s="11">
        <v>132</v>
      </c>
      <c r="AJ8">
        <v>1751</v>
      </c>
    </row>
    <row r="9" spans="1:36" ht="12.75">
      <c r="A9" s="6">
        <v>39995</v>
      </c>
      <c r="B9" s="11">
        <v>1257</v>
      </c>
      <c r="C9" s="11">
        <v>1504</v>
      </c>
      <c r="D9" s="11">
        <v>2363</v>
      </c>
      <c r="E9" s="11">
        <v>185</v>
      </c>
      <c r="F9" s="11">
        <v>691</v>
      </c>
      <c r="G9" s="11">
        <v>5883</v>
      </c>
      <c r="H9" s="11">
        <v>1165</v>
      </c>
      <c r="I9" s="11">
        <v>115</v>
      </c>
      <c r="J9" s="11">
        <v>424</v>
      </c>
      <c r="K9" s="11">
        <v>33</v>
      </c>
      <c r="L9" s="11">
        <v>152</v>
      </c>
      <c r="M9" s="11">
        <v>108</v>
      </c>
      <c r="N9" s="11">
        <v>380</v>
      </c>
      <c r="O9" s="217">
        <v>6</v>
      </c>
      <c r="P9" s="217">
        <v>35</v>
      </c>
      <c r="Q9" s="11">
        <v>51</v>
      </c>
      <c r="R9" s="11">
        <v>4</v>
      </c>
      <c r="S9" s="11">
        <v>115</v>
      </c>
      <c r="T9" s="11">
        <f t="shared" si="0"/>
        <v>14471</v>
      </c>
      <c r="U9" s="11">
        <v>3</v>
      </c>
      <c r="V9" s="11">
        <v>273</v>
      </c>
      <c r="W9" s="11">
        <v>16</v>
      </c>
      <c r="X9" s="11">
        <v>0</v>
      </c>
      <c r="Y9" s="11">
        <v>674</v>
      </c>
      <c r="Z9" s="11">
        <v>2479</v>
      </c>
      <c r="AA9" s="11">
        <v>0</v>
      </c>
      <c r="AB9" s="11">
        <v>0</v>
      </c>
      <c r="AC9" s="11">
        <v>6508</v>
      </c>
      <c r="AD9" s="11">
        <v>417.75</v>
      </c>
      <c r="AE9" s="11">
        <v>27</v>
      </c>
      <c r="AF9" s="11">
        <v>28</v>
      </c>
      <c r="AG9" s="11">
        <v>5</v>
      </c>
      <c r="AH9" s="11">
        <v>208</v>
      </c>
      <c r="AI9" s="11">
        <v>116</v>
      </c>
      <c r="AJ9">
        <v>1670</v>
      </c>
    </row>
    <row r="10" spans="1:36" ht="12.75">
      <c r="A10" s="6">
        <v>40026</v>
      </c>
      <c r="B10" s="11">
        <v>1155</v>
      </c>
      <c r="C10" s="11">
        <v>1455</v>
      </c>
      <c r="D10" s="11">
        <v>2194</v>
      </c>
      <c r="E10" s="11">
        <v>153</v>
      </c>
      <c r="F10" s="11">
        <v>589</v>
      </c>
      <c r="G10" s="11">
        <v>4925</v>
      </c>
      <c r="H10" s="11">
        <v>1276</v>
      </c>
      <c r="I10" s="11">
        <v>106</v>
      </c>
      <c r="J10" s="11">
        <v>372</v>
      </c>
      <c r="K10" s="11">
        <v>30</v>
      </c>
      <c r="L10" s="11">
        <v>120</v>
      </c>
      <c r="M10" s="11">
        <v>127</v>
      </c>
      <c r="N10" s="11">
        <v>377</v>
      </c>
      <c r="O10" s="217">
        <v>6</v>
      </c>
      <c r="P10" s="217">
        <v>23</v>
      </c>
      <c r="Q10" s="11">
        <v>54</v>
      </c>
      <c r="R10" s="11">
        <v>2</v>
      </c>
      <c r="S10" s="11">
        <v>89</v>
      </c>
      <c r="T10" s="11">
        <f t="shared" si="0"/>
        <v>13053</v>
      </c>
      <c r="U10" s="11">
        <v>1</v>
      </c>
      <c r="V10" s="11">
        <v>280</v>
      </c>
      <c r="W10" s="11">
        <v>2</v>
      </c>
      <c r="X10" s="11">
        <v>0</v>
      </c>
      <c r="Y10" s="11">
        <v>461</v>
      </c>
      <c r="Z10" s="11">
        <v>2608</v>
      </c>
      <c r="AA10" s="11">
        <v>0</v>
      </c>
      <c r="AB10" s="11">
        <v>0</v>
      </c>
      <c r="AC10" s="11">
        <v>10958</v>
      </c>
      <c r="AD10" s="11">
        <v>335.25</v>
      </c>
      <c r="AE10" s="11">
        <v>29</v>
      </c>
      <c r="AF10" s="11">
        <v>7</v>
      </c>
      <c r="AG10" s="11">
        <v>1</v>
      </c>
      <c r="AH10" s="11">
        <v>66</v>
      </c>
      <c r="AI10" s="11">
        <v>90</v>
      </c>
      <c r="AJ10">
        <v>1617</v>
      </c>
    </row>
    <row r="11" spans="1:36" ht="12.75">
      <c r="A11" s="6">
        <v>40057</v>
      </c>
      <c r="B11" s="11">
        <v>1042</v>
      </c>
      <c r="C11" s="11">
        <v>1215</v>
      </c>
      <c r="D11" s="11">
        <v>1874</v>
      </c>
      <c r="E11" s="11">
        <v>155</v>
      </c>
      <c r="F11" s="11">
        <v>399</v>
      </c>
      <c r="G11" s="11">
        <v>4148</v>
      </c>
      <c r="H11" s="11">
        <v>1213</v>
      </c>
      <c r="I11" s="11">
        <v>74</v>
      </c>
      <c r="J11" s="11">
        <v>243</v>
      </c>
      <c r="K11" s="11">
        <v>21</v>
      </c>
      <c r="L11" s="11">
        <v>86</v>
      </c>
      <c r="M11" s="11">
        <v>89</v>
      </c>
      <c r="N11" s="11">
        <v>287</v>
      </c>
      <c r="O11" s="217">
        <v>29</v>
      </c>
      <c r="P11" s="217">
        <v>53</v>
      </c>
      <c r="Q11" s="11">
        <v>39</v>
      </c>
      <c r="R11" s="11">
        <v>0</v>
      </c>
      <c r="S11" s="11">
        <v>90</v>
      </c>
      <c r="T11" s="11">
        <f t="shared" si="0"/>
        <v>11057</v>
      </c>
      <c r="U11" s="11">
        <v>2</v>
      </c>
      <c r="V11" s="11">
        <v>240</v>
      </c>
      <c r="W11" s="11">
        <v>0</v>
      </c>
      <c r="X11" s="11">
        <v>0</v>
      </c>
      <c r="Y11" s="11">
        <v>392</v>
      </c>
      <c r="Z11" s="11">
        <v>2659</v>
      </c>
      <c r="AA11" s="11">
        <v>0</v>
      </c>
      <c r="AB11" s="11">
        <v>0</v>
      </c>
      <c r="AC11" s="11">
        <v>11136</v>
      </c>
      <c r="AD11" s="11">
        <v>256.75</v>
      </c>
      <c r="AE11" s="11">
        <v>29</v>
      </c>
      <c r="AF11" s="11">
        <v>10</v>
      </c>
      <c r="AG11" s="11">
        <v>6</v>
      </c>
      <c r="AH11" s="11">
        <v>148</v>
      </c>
      <c r="AI11" s="11">
        <v>106</v>
      </c>
      <c r="AJ11" s="11">
        <v>1490</v>
      </c>
    </row>
    <row r="12" spans="1:36" ht="12.75">
      <c r="A12" s="6">
        <v>40087</v>
      </c>
      <c r="B12" s="11">
        <v>1093</v>
      </c>
      <c r="C12" s="11">
        <v>1123</v>
      </c>
      <c r="D12" s="11">
        <v>2103</v>
      </c>
      <c r="E12" s="11">
        <v>203</v>
      </c>
      <c r="F12" s="11">
        <v>494</v>
      </c>
      <c r="G12" s="11">
        <v>4016</v>
      </c>
      <c r="H12" s="11">
        <v>1228</v>
      </c>
      <c r="I12" s="11">
        <v>97</v>
      </c>
      <c r="J12" s="11">
        <v>225</v>
      </c>
      <c r="K12" s="11">
        <v>13</v>
      </c>
      <c r="L12" s="11">
        <v>117</v>
      </c>
      <c r="M12" s="11">
        <v>120</v>
      </c>
      <c r="N12" s="11">
        <v>313</v>
      </c>
      <c r="O12" s="217">
        <v>32</v>
      </c>
      <c r="P12" s="217">
        <v>30</v>
      </c>
      <c r="Q12" s="11">
        <v>27</v>
      </c>
      <c r="R12" s="11">
        <v>1</v>
      </c>
      <c r="S12" s="11">
        <v>98</v>
      </c>
      <c r="T12" s="11">
        <f>SUM(B12:S12)</f>
        <v>11333</v>
      </c>
      <c r="U12" s="11">
        <v>6</v>
      </c>
      <c r="V12" s="11">
        <v>229</v>
      </c>
      <c r="W12" s="11">
        <v>0</v>
      </c>
      <c r="X12" s="11">
        <v>0</v>
      </c>
      <c r="Y12" s="11">
        <v>380</v>
      </c>
      <c r="Z12" s="11">
        <v>2609</v>
      </c>
      <c r="AA12" s="11">
        <v>0</v>
      </c>
      <c r="AB12" s="11">
        <v>0</v>
      </c>
      <c r="AC12" s="11">
        <v>12473</v>
      </c>
      <c r="AD12" s="11">
        <v>369.75</v>
      </c>
      <c r="AE12" s="11">
        <v>27</v>
      </c>
      <c r="AF12" s="11">
        <v>10</v>
      </c>
      <c r="AG12" s="11">
        <v>4</v>
      </c>
      <c r="AH12" s="11">
        <v>166</v>
      </c>
      <c r="AI12" s="11">
        <v>127</v>
      </c>
      <c r="AJ12" s="11">
        <v>1470</v>
      </c>
    </row>
    <row r="13" spans="1:36" ht="12.75">
      <c r="A13" s="6">
        <v>40118</v>
      </c>
      <c r="B13" s="11">
        <v>1249</v>
      </c>
      <c r="C13" s="11">
        <v>1066</v>
      </c>
      <c r="D13" s="11">
        <v>2211</v>
      </c>
      <c r="E13" s="11">
        <v>209</v>
      </c>
      <c r="F13" s="11">
        <v>433</v>
      </c>
      <c r="G13" s="11">
        <v>3929</v>
      </c>
      <c r="H13" s="11">
        <v>1114</v>
      </c>
      <c r="I13" s="11">
        <v>106</v>
      </c>
      <c r="J13" s="11">
        <v>208</v>
      </c>
      <c r="K13" s="11">
        <v>28</v>
      </c>
      <c r="L13" s="11">
        <v>103</v>
      </c>
      <c r="M13" s="11">
        <v>110</v>
      </c>
      <c r="N13" s="11">
        <v>353</v>
      </c>
      <c r="O13" s="217">
        <v>7</v>
      </c>
      <c r="P13" s="217">
        <v>37</v>
      </c>
      <c r="Q13" s="11">
        <v>27</v>
      </c>
      <c r="R13" s="11">
        <v>1</v>
      </c>
      <c r="S13" s="11">
        <v>90</v>
      </c>
      <c r="T13" s="11">
        <f>SUM(B13:S13)</f>
        <v>11281</v>
      </c>
      <c r="U13" s="11">
        <v>7</v>
      </c>
      <c r="V13" s="11">
        <v>187</v>
      </c>
      <c r="W13" s="11">
        <v>66</v>
      </c>
      <c r="X13" s="11">
        <v>0</v>
      </c>
      <c r="Y13" s="11">
        <v>276</v>
      </c>
      <c r="Z13" s="11">
        <v>2063</v>
      </c>
      <c r="AA13" s="11">
        <v>0</v>
      </c>
      <c r="AB13" s="11">
        <v>0</v>
      </c>
      <c r="AC13" s="11">
        <v>9267</v>
      </c>
      <c r="AD13" s="11">
        <v>302.25</v>
      </c>
      <c r="AE13" s="11">
        <v>27</v>
      </c>
      <c r="AF13" s="11">
        <v>9</v>
      </c>
      <c r="AG13" s="11">
        <v>4</v>
      </c>
      <c r="AH13" s="11">
        <v>28</v>
      </c>
      <c r="AI13" s="11">
        <v>57</v>
      </c>
      <c r="AJ13" s="11">
        <v>1390</v>
      </c>
    </row>
    <row r="14" spans="1:36" ht="12.75">
      <c r="A14" s="6">
        <v>40148</v>
      </c>
      <c r="B14" s="11">
        <v>1087</v>
      </c>
      <c r="C14" s="11">
        <v>1035</v>
      </c>
      <c r="D14" s="11">
        <v>1923</v>
      </c>
      <c r="E14" s="11">
        <v>191</v>
      </c>
      <c r="F14" s="11">
        <v>425</v>
      </c>
      <c r="G14" s="11">
        <v>3470</v>
      </c>
      <c r="H14" s="11">
        <v>1045</v>
      </c>
      <c r="I14" s="11">
        <v>89</v>
      </c>
      <c r="J14" s="11">
        <v>173</v>
      </c>
      <c r="K14" s="11">
        <v>42</v>
      </c>
      <c r="L14" s="11">
        <v>105</v>
      </c>
      <c r="M14" s="11">
        <v>33</v>
      </c>
      <c r="N14" s="11">
        <v>221</v>
      </c>
      <c r="O14" s="217">
        <v>2</v>
      </c>
      <c r="P14" s="217">
        <v>36</v>
      </c>
      <c r="Q14" s="11">
        <v>23</v>
      </c>
      <c r="R14" s="11">
        <v>0</v>
      </c>
      <c r="S14" s="11">
        <v>62</v>
      </c>
      <c r="T14">
        <f>SUM(B14:S14)</f>
        <v>9962</v>
      </c>
      <c r="U14" s="11">
        <v>2</v>
      </c>
      <c r="V14" s="11">
        <v>152</v>
      </c>
      <c r="W14" s="11">
        <v>19</v>
      </c>
      <c r="X14" s="11">
        <v>0</v>
      </c>
      <c r="Y14" s="11">
        <v>205</v>
      </c>
      <c r="Z14" s="11">
        <v>2244</v>
      </c>
      <c r="AA14" s="11">
        <v>0</v>
      </c>
      <c r="AB14" s="11">
        <v>0</v>
      </c>
      <c r="AC14" s="11">
        <v>8668</v>
      </c>
      <c r="AD14" s="11">
        <v>257.25</v>
      </c>
      <c r="AE14" s="11">
        <v>33</v>
      </c>
      <c r="AF14" s="11">
        <v>8</v>
      </c>
      <c r="AG14" s="11">
        <v>5</v>
      </c>
      <c r="AH14" s="11">
        <v>228</v>
      </c>
      <c r="AI14" s="11">
        <v>113</v>
      </c>
      <c r="AJ14" s="11">
        <v>1446</v>
      </c>
    </row>
    <row r="16" spans="1:36" ht="12.75">
      <c r="A16" s="7" t="s">
        <v>19</v>
      </c>
      <c r="B16">
        <f aca="true" t="shared" si="1" ref="B16:L16">SUM(B2:B14)</f>
        <v>13670</v>
      </c>
      <c r="C16">
        <f t="shared" si="1"/>
        <v>14440</v>
      </c>
      <c r="D16">
        <f t="shared" si="1"/>
        <v>22538</v>
      </c>
      <c r="E16">
        <f t="shared" si="1"/>
        <v>2098</v>
      </c>
      <c r="F16">
        <f t="shared" si="1"/>
        <v>5783</v>
      </c>
      <c r="G16">
        <f t="shared" si="1"/>
        <v>52840</v>
      </c>
      <c r="H16">
        <f t="shared" si="1"/>
        <v>12444</v>
      </c>
      <c r="I16">
        <f t="shared" si="1"/>
        <v>1316</v>
      </c>
      <c r="J16">
        <f t="shared" si="1"/>
        <v>2917</v>
      </c>
      <c r="K16">
        <f t="shared" si="1"/>
        <v>291</v>
      </c>
      <c r="L16">
        <f t="shared" si="1"/>
        <v>1376</v>
      </c>
      <c r="M16">
        <f>SUM(M3:M14)</f>
        <v>1071</v>
      </c>
      <c r="N16">
        <f>SUM(N2:N14)</f>
        <v>3884</v>
      </c>
      <c r="O16" s="177">
        <f>SUM(O2:O14)</f>
        <v>201</v>
      </c>
      <c r="P16" s="177">
        <f>SUM(P3:P14)</f>
        <v>454</v>
      </c>
      <c r="Q16">
        <f aca="true" t="shared" si="2" ref="Q16:X16">SUM(Q2:Q14)</f>
        <v>460</v>
      </c>
      <c r="R16">
        <f t="shared" si="2"/>
        <v>30</v>
      </c>
      <c r="S16">
        <f t="shared" si="2"/>
        <v>804</v>
      </c>
      <c r="T16">
        <f>SUM(B16:S16)</f>
        <v>136617</v>
      </c>
      <c r="U16">
        <f t="shared" si="2"/>
        <v>53</v>
      </c>
      <c r="V16">
        <f t="shared" si="2"/>
        <v>2756</v>
      </c>
      <c r="W16">
        <f t="shared" si="2"/>
        <v>402</v>
      </c>
      <c r="X16">
        <f t="shared" si="2"/>
        <v>296</v>
      </c>
      <c r="Y16">
        <f>SUM(Y3:Y14)</f>
        <v>4923</v>
      </c>
      <c r="Z16">
        <f aca="true" t="shared" si="3" ref="Z16:AI16">SUM(Z2:Z14)</f>
        <v>27325</v>
      </c>
      <c r="AA16">
        <f t="shared" si="3"/>
        <v>16069</v>
      </c>
      <c r="AB16">
        <f t="shared" si="3"/>
        <v>8010</v>
      </c>
      <c r="AC16">
        <f>SUM(AA16:AB16)</f>
        <v>24079</v>
      </c>
      <c r="AD16">
        <f t="shared" si="3"/>
        <v>3476.1</v>
      </c>
      <c r="AE16">
        <f t="shared" si="3"/>
        <v>366</v>
      </c>
      <c r="AF16">
        <f t="shared" si="3"/>
        <v>136</v>
      </c>
      <c r="AG16">
        <f t="shared" si="3"/>
        <v>65</v>
      </c>
      <c r="AH16">
        <f t="shared" si="3"/>
        <v>1156</v>
      </c>
      <c r="AI16">
        <f t="shared" si="3"/>
        <v>1046</v>
      </c>
      <c r="AJ16">
        <f>SUM(AJ3:AJ14)</f>
        <v>17856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AJ31" sqref="AJ31"/>
    </sheetView>
  </sheetViews>
  <sheetFormatPr defaultColWidth="9.140625" defaultRowHeight="12.75"/>
  <cols>
    <col min="15" max="15" width="0" style="202" hidden="1" customWidth="1"/>
    <col min="16" max="16" width="9.140625" style="202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201" t="s">
        <v>14</v>
      </c>
      <c r="P1" s="201" t="s">
        <v>28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107</v>
      </c>
    </row>
    <row r="3" spans="1:36" ht="12.75">
      <c r="A3" s="6">
        <v>39448</v>
      </c>
      <c r="B3" s="8">
        <v>929</v>
      </c>
      <c r="C3">
        <v>912</v>
      </c>
      <c r="D3">
        <v>1078</v>
      </c>
      <c r="E3">
        <v>125</v>
      </c>
      <c r="F3">
        <v>423</v>
      </c>
      <c r="G3">
        <v>2890</v>
      </c>
      <c r="H3">
        <v>505</v>
      </c>
      <c r="I3">
        <v>46</v>
      </c>
      <c r="J3">
        <v>133</v>
      </c>
      <c r="K3">
        <v>16</v>
      </c>
      <c r="L3">
        <v>81</v>
      </c>
      <c r="M3">
        <v>46</v>
      </c>
      <c r="N3">
        <v>284</v>
      </c>
      <c r="Q3">
        <v>3</v>
      </c>
      <c r="R3">
        <v>3</v>
      </c>
      <c r="S3">
        <v>19</v>
      </c>
      <c r="T3">
        <f>SUM(B3:S3)</f>
        <v>7493</v>
      </c>
      <c r="U3">
        <v>6</v>
      </c>
      <c r="V3">
        <v>196</v>
      </c>
      <c r="W3">
        <v>44</v>
      </c>
      <c r="X3">
        <v>101</v>
      </c>
      <c r="Y3">
        <v>281</v>
      </c>
      <c r="Z3">
        <v>1563</v>
      </c>
      <c r="AA3">
        <v>2203</v>
      </c>
      <c r="AB3">
        <v>1218</v>
      </c>
      <c r="AC3">
        <f>SUM(AA3:AB3)</f>
        <v>3421</v>
      </c>
      <c r="AD3">
        <v>224.75</v>
      </c>
      <c r="AE3">
        <v>24</v>
      </c>
      <c r="AF3">
        <v>15</v>
      </c>
      <c r="AG3">
        <v>10</v>
      </c>
      <c r="AH3">
        <v>34</v>
      </c>
      <c r="AI3">
        <v>42</v>
      </c>
      <c r="AJ3">
        <v>1176</v>
      </c>
    </row>
    <row r="4" spans="1:36" ht="12.75">
      <c r="A4" s="6">
        <v>39479</v>
      </c>
      <c r="B4" s="11">
        <v>800</v>
      </c>
      <c r="C4" s="11">
        <v>869</v>
      </c>
      <c r="D4" s="11">
        <v>1093</v>
      </c>
      <c r="E4" s="11">
        <v>146</v>
      </c>
      <c r="F4" s="11">
        <v>418</v>
      </c>
      <c r="G4" s="11">
        <v>3011</v>
      </c>
      <c r="H4" s="11">
        <v>541</v>
      </c>
      <c r="I4" s="11">
        <v>56</v>
      </c>
      <c r="J4" s="11">
        <v>124</v>
      </c>
      <c r="K4" s="11">
        <v>12</v>
      </c>
      <c r="L4" s="11">
        <v>118</v>
      </c>
      <c r="M4" s="11">
        <v>43</v>
      </c>
      <c r="N4" s="11">
        <v>200</v>
      </c>
      <c r="O4" s="203"/>
      <c r="P4" s="203"/>
      <c r="Q4" s="11">
        <v>5</v>
      </c>
      <c r="R4" s="11">
        <v>1</v>
      </c>
      <c r="S4" s="11">
        <v>13</v>
      </c>
      <c r="T4" s="11">
        <f aca="true" t="shared" si="0" ref="T4:T16">SUM(B4:S4)</f>
        <v>7450</v>
      </c>
      <c r="U4" s="11">
        <v>11</v>
      </c>
      <c r="V4" s="11">
        <v>162</v>
      </c>
      <c r="W4" s="11">
        <v>35</v>
      </c>
      <c r="X4" s="11">
        <v>118</v>
      </c>
      <c r="Y4" s="11">
        <v>248</v>
      </c>
      <c r="Z4" s="11">
        <v>1561</v>
      </c>
      <c r="AA4" s="11">
        <v>2564</v>
      </c>
      <c r="AB4" s="11">
        <v>1550</v>
      </c>
      <c r="AC4" s="11">
        <f aca="true" t="shared" si="1" ref="AC4:AC14">SUM(AA4:AB4)</f>
        <v>4114</v>
      </c>
      <c r="AD4" s="11">
        <v>189.25</v>
      </c>
      <c r="AE4" s="11">
        <v>30</v>
      </c>
      <c r="AF4" s="11">
        <v>10</v>
      </c>
      <c r="AG4" s="11">
        <v>12</v>
      </c>
      <c r="AH4" s="11">
        <v>42</v>
      </c>
      <c r="AI4" s="11">
        <v>40</v>
      </c>
      <c r="AJ4">
        <v>1125</v>
      </c>
    </row>
    <row r="5" spans="1:36" ht="12.75">
      <c r="A5" s="6">
        <v>39508</v>
      </c>
      <c r="B5" s="11">
        <v>963</v>
      </c>
      <c r="C5" s="11">
        <v>989</v>
      </c>
      <c r="D5" s="11">
        <v>1026</v>
      </c>
      <c r="E5" s="11">
        <v>195</v>
      </c>
      <c r="F5" s="11">
        <v>398</v>
      </c>
      <c r="G5" s="11">
        <v>3339</v>
      </c>
      <c r="H5" s="11">
        <v>599</v>
      </c>
      <c r="I5" s="11">
        <v>60</v>
      </c>
      <c r="J5" s="11">
        <v>149</v>
      </c>
      <c r="K5" s="11">
        <v>9</v>
      </c>
      <c r="L5" s="11">
        <v>98</v>
      </c>
      <c r="M5" s="11">
        <v>55</v>
      </c>
      <c r="N5" s="11">
        <v>258</v>
      </c>
      <c r="O5" s="203"/>
      <c r="P5" s="203"/>
      <c r="Q5" s="11">
        <v>1</v>
      </c>
      <c r="R5" s="11">
        <v>3</v>
      </c>
      <c r="S5" s="11">
        <v>28</v>
      </c>
      <c r="T5" s="11">
        <f t="shared" si="0"/>
        <v>8170</v>
      </c>
      <c r="U5" s="11">
        <v>9</v>
      </c>
      <c r="V5" s="11">
        <v>200</v>
      </c>
      <c r="W5" s="11">
        <v>67</v>
      </c>
      <c r="X5" s="11">
        <v>69</v>
      </c>
      <c r="Y5" s="11">
        <v>197</v>
      </c>
      <c r="Z5" s="11">
        <v>1395</v>
      </c>
      <c r="AA5" s="11">
        <v>2273</v>
      </c>
      <c r="AB5" s="11">
        <v>1439</v>
      </c>
      <c r="AC5" s="11">
        <f t="shared" si="1"/>
        <v>3712</v>
      </c>
      <c r="AD5" s="11">
        <v>195.25</v>
      </c>
      <c r="AE5" s="11">
        <v>29</v>
      </c>
      <c r="AF5" s="11">
        <v>12</v>
      </c>
      <c r="AG5" s="11">
        <v>12</v>
      </c>
      <c r="AH5" s="11">
        <v>59</v>
      </c>
      <c r="AI5" s="11">
        <v>41</v>
      </c>
      <c r="AJ5">
        <v>1167</v>
      </c>
    </row>
    <row r="6" spans="1:36" ht="12.75">
      <c r="A6" s="6">
        <v>39539</v>
      </c>
      <c r="B6" s="11">
        <v>883</v>
      </c>
      <c r="C6" s="11">
        <v>1048</v>
      </c>
      <c r="D6" s="11">
        <v>1105</v>
      </c>
      <c r="E6" s="11">
        <v>162</v>
      </c>
      <c r="F6" s="11">
        <v>408</v>
      </c>
      <c r="G6" s="11">
        <v>3073</v>
      </c>
      <c r="H6" s="11">
        <v>542</v>
      </c>
      <c r="I6" s="11">
        <v>50</v>
      </c>
      <c r="J6" s="11">
        <v>86</v>
      </c>
      <c r="K6" s="11">
        <v>7</v>
      </c>
      <c r="L6" s="11">
        <v>103</v>
      </c>
      <c r="M6" s="11">
        <v>71</v>
      </c>
      <c r="N6" s="11">
        <v>241</v>
      </c>
      <c r="O6" s="203"/>
      <c r="P6" s="203"/>
      <c r="Q6" s="11">
        <v>0</v>
      </c>
      <c r="R6" s="11">
        <v>2</v>
      </c>
      <c r="S6" s="11">
        <v>41</v>
      </c>
      <c r="T6" s="11">
        <f t="shared" si="0"/>
        <v>7822</v>
      </c>
      <c r="U6" s="11">
        <v>12</v>
      </c>
      <c r="V6" s="11">
        <v>155</v>
      </c>
      <c r="W6" s="11">
        <v>44</v>
      </c>
      <c r="X6" s="11">
        <v>65</v>
      </c>
      <c r="Y6" s="11">
        <v>195</v>
      </c>
      <c r="Z6" s="11">
        <v>1517</v>
      </c>
      <c r="AA6" s="11">
        <v>2238</v>
      </c>
      <c r="AB6" s="11">
        <v>1380</v>
      </c>
      <c r="AC6" s="11">
        <f t="shared" si="1"/>
        <v>3618</v>
      </c>
      <c r="AD6" s="11">
        <v>262</v>
      </c>
      <c r="AE6" s="11">
        <v>54</v>
      </c>
      <c r="AF6" s="11">
        <v>6</v>
      </c>
      <c r="AG6" s="11">
        <v>9</v>
      </c>
      <c r="AH6" s="11">
        <v>9</v>
      </c>
      <c r="AI6" s="11">
        <v>24</v>
      </c>
      <c r="AJ6">
        <v>1114</v>
      </c>
    </row>
    <row r="7" spans="1:36" ht="12.75">
      <c r="A7" s="6">
        <v>39569</v>
      </c>
      <c r="B7" s="11">
        <v>853</v>
      </c>
      <c r="C7" s="11">
        <v>932</v>
      </c>
      <c r="D7" s="11">
        <v>1228</v>
      </c>
      <c r="E7" s="11">
        <v>127</v>
      </c>
      <c r="F7" s="11">
        <v>794</v>
      </c>
      <c r="G7" s="11">
        <v>3124</v>
      </c>
      <c r="H7" s="11">
        <v>584</v>
      </c>
      <c r="I7" s="11">
        <v>60</v>
      </c>
      <c r="J7" s="11">
        <v>74</v>
      </c>
      <c r="K7" s="11">
        <v>5</v>
      </c>
      <c r="L7" s="11">
        <v>117</v>
      </c>
      <c r="M7" s="11">
        <v>66</v>
      </c>
      <c r="N7" s="11">
        <v>256</v>
      </c>
      <c r="O7" s="203"/>
      <c r="P7" s="203"/>
      <c r="Q7" s="11">
        <v>12</v>
      </c>
      <c r="R7" s="11">
        <v>2</v>
      </c>
      <c r="S7" s="11">
        <v>31</v>
      </c>
      <c r="T7" s="11">
        <f t="shared" si="0"/>
        <v>8265</v>
      </c>
      <c r="U7" s="11">
        <v>6</v>
      </c>
      <c r="V7" s="11">
        <v>159</v>
      </c>
      <c r="W7" s="11">
        <v>50</v>
      </c>
      <c r="X7" s="11">
        <v>92</v>
      </c>
      <c r="Y7" s="11">
        <v>240</v>
      </c>
      <c r="Z7" s="11">
        <v>1482</v>
      </c>
      <c r="AA7" s="11">
        <v>2140</v>
      </c>
      <c r="AB7" s="11">
        <v>1220</v>
      </c>
      <c r="AC7" s="11">
        <f t="shared" si="1"/>
        <v>3360</v>
      </c>
      <c r="AD7" s="11">
        <v>214.5</v>
      </c>
      <c r="AE7" s="11">
        <v>34</v>
      </c>
      <c r="AF7" s="11">
        <v>9</v>
      </c>
      <c r="AG7" s="11">
        <v>8</v>
      </c>
      <c r="AH7" s="11">
        <v>6</v>
      </c>
      <c r="AI7" s="11">
        <v>26</v>
      </c>
      <c r="AJ7">
        <v>1134</v>
      </c>
    </row>
    <row r="8" spans="1:36" ht="12.75">
      <c r="A8" s="6">
        <v>39600</v>
      </c>
      <c r="B8" s="11">
        <v>1089</v>
      </c>
      <c r="C8" s="11">
        <v>1001</v>
      </c>
      <c r="D8" s="11">
        <v>1404</v>
      </c>
      <c r="E8" s="11">
        <v>147</v>
      </c>
      <c r="F8" s="11">
        <v>596</v>
      </c>
      <c r="G8" s="11">
        <v>4504</v>
      </c>
      <c r="H8" s="11">
        <v>808</v>
      </c>
      <c r="I8" s="11">
        <v>91</v>
      </c>
      <c r="J8" s="11">
        <v>198</v>
      </c>
      <c r="K8" s="11">
        <v>14</v>
      </c>
      <c r="L8" s="11">
        <v>99</v>
      </c>
      <c r="M8" s="11">
        <v>67</v>
      </c>
      <c r="N8" s="11">
        <v>293</v>
      </c>
      <c r="O8" s="203"/>
      <c r="P8" s="203"/>
      <c r="Q8" s="11">
        <v>47</v>
      </c>
      <c r="R8" s="11">
        <v>5</v>
      </c>
      <c r="S8" s="11">
        <v>34</v>
      </c>
      <c r="T8" s="11">
        <f>SUM(B8:S8)</f>
        <v>10397</v>
      </c>
      <c r="U8" s="11">
        <v>8</v>
      </c>
      <c r="V8" s="11">
        <v>291</v>
      </c>
      <c r="W8" s="11">
        <v>24</v>
      </c>
      <c r="X8" s="11">
        <v>132</v>
      </c>
      <c r="Y8" s="11">
        <v>461</v>
      </c>
      <c r="Z8" s="11">
        <v>1619</v>
      </c>
      <c r="AA8" s="11">
        <v>2254</v>
      </c>
      <c r="AB8" s="11">
        <v>1372</v>
      </c>
      <c r="AC8" s="11">
        <f t="shared" si="1"/>
        <v>3626</v>
      </c>
      <c r="AD8" s="11">
        <v>230.25</v>
      </c>
      <c r="AE8" s="11">
        <v>29</v>
      </c>
      <c r="AF8" s="11">
        <v>24</v>
      </c>
      <c r="AG8" s="11">
        <v>10</v>
      </c>
      <c r="AH8" s="11">
        <v>62</v>
      </c>
      <c r="AI8" s="11">
        <v>50</v>
      </c>
      <c r="AJ8">
        <v>1340</v>
      </c>
    </row>
    <row r="9" spans="1:36" ht="12.75">
      <c r="A9" s="6">
        <v>39630</v>
      </c>
      <c r="B9" s="11">
        <v>1286</v>
      </c>
      <c r="C9" s="11">
        <v>1157</v>
      </c>
      <c r="D9" s="11">
        <v>1513</v>
      </c>
      <c r="E9" s="11">
        <v>184</v>
      </c>
      <c r="F9" s="11">
        <v>487</v>
      </c>
      <c r="G9" s="11">
        <v>4552</v>
      </c>
      <c r="H9" s="11">
        <v>766</v>
      </c>
      <c r="I9" s="11">
        <v>92</v>
      </c>
      <c r="J9" s="11">
        <v>161</v>
      </c>
      <c r="K9" s="11">
        <v>19</v>
      </c>
      <c r="L9" s="11">
        <v>134</v>
      </c>
      <c r="M9" s="11">
        <v>92</v>
      </c>
      <c r="N9" s="11">
        <v>316</v>
      </c>
      <c r="O9" s="203"/>
      <c r="P9" s="203"/>
      <c r="Q9" s="11">
        <v>45</v>
      </c>
      <c r="R9" s="11">
        <v>2</v>
      </c>
      <c r="S9" s="11">
        <v>29</v>
      </c>
      <c r="T9" s="11">
        <f>SUM(B9:S9)</f>
        <v>10835</v>
      </c>
      <c r="U9" s="11">
        <v>7</v>
      </c>
      <c r="V9" s="11">
        <v>372</v>
      </c>
      <c r="W9" s="11">
        <v>55</v>
      </c>
      <c r="X9" s="11">
        <v>230</v>
      </c>
      <c r="Y9" s="11">
        <v>522</v>
      </c>
      <c r="Z9" s="11">
        <v>2030</v>
      </c>
      <c r="AA9" s="11">
        <v>2801</v>
      </c>
      <c r="AB9" s="11">
        <v>1512</v>
      </c>
      <c r="AC9" s="11">
        <f t="shared" si="1"/>
        <v>4313</v>
      </c>
      <c r="AD9" s="11">
        <v>412.25</v>
      </c>
      <c r="AE9" s="11">
        <v>32</v>
      </c>
      <c r="AF9" s="11">
        <v>23</v>
      </c>
      <c r="AG9" s="11">
        <v>10</v>
      </c>
      <c r="AH9" s="11">
        <v>48</v>
      </c>
      <c r="AI9" s="11">
        <v>59</v>
      </c>
      <c r="AJ9">
        <v>1431</v>
      </c>
    </row>
    <row r="10" spans="1:36" ht="12.75">
      <c r="A10" s="6">
        <v>39661</v>
      </c>
      <c r="B10" s="11">
        <v>1266</v>
      </c>
      <c r="C10" s="11">
        <v>1133</v>
      </c>
      <c r="D10" s="11">
        <v>1482</v>
      </c>
      <c r="E10" s="11">
        <v>147</v>
      </c>
      <c r="F10" s="11">
        <v>358</v>
      </c>
      <c r="G10" s="11">
        <v>3969</v>
      </c>
      <c r="H10" s="11">
        <v>679</v>
      </c>
      <c r="I10" s="11">
        <v>79</v>
      </c>
      <c r="J10" s="11">
        <v>195</v>
      </c>
      <c r="K10" s="11">
        <v>14</v>
      </c>
      <c r="L10" s="11">
        <v>88</v>
      </c>
      <c r="M10" s="11">
        <v>61</v>
      </c>
      <c r="N10" s="11">
        <v>247</v>
      </c>
      <c r="O10" s="203"/>
      <c r="P10" s="203"/>
      <c r="Q10" s="11">
        <v>23</v>
      </c>
      <c r="R10" s="11">
        <v>3</v>
      </c>
      <c r="S10" s="11">
        <v>4</v>
      </c>
      <c r="T10" s="11">
        <f t="shared" si="0"/>
        <v>9748</v>
      </c>
      <c r="U10" s="11">
        <v>4</v>
      </c>
      <c r="V10" s="11">
        <v>195</v>
      </c>
      <c r="W10" s="11">
        <v>46</v>
      </c>
      <c r="X10" s="11">
        <v>190</v>
      </c>
      <c r="Y10" s="11">
        <v>390</v>
      </c>
      <c r="Z10" s="11">
        <v>1984</v>
      </c>
      <c r="AA10" s="11">
        <v>2778</v>
      </c>
      <c r="AB10" s="11">
        <v>1471</v>
      </c>
      <c r="AC10" s="11">
        <f t="shared" si="1"/>
        <v>4249</v>
      </c>
      <c r="AD10" s="11">
        <v>325.75</v>
      </c>
      <c r="AE10" s="11">
        <v>31</v>
      </c>
      <c r="AF10" s="11">
        <v>24</v>
      </c>
      <c r="AG10" s="11">
        <v>13</v>
      </c>
      <c r="AH10" s="11">
        <v>93</v>
      </c>
      <c r="AI10" s="11">
        <v>129</v>
      </c>
      <c r="AJ10">
        <v>1342</v>
      </c>
    </row>
    <row r="11" spans="1:36" ht="12.75">
      <c r="A11" s="6">
        <v>39692</v>
      </c>
      <c r="B11" s="11">
        <v>1308</v>
      </c>
      <c r="C11" s="11">
        <v>1073</v>
      </c>
      <c r="D11" s="11">
        <v>1320</v>
      </c>
      <c r="E11" s="11">
        <v>154</v>
      </c>
      <c r="F11" s="11">
        <v>403</v>
      </c>
      <c r="G11" s="11">
        <v>3868</v>
      </c>
      <c r="H11" s="11">
        <v>516</v>
      </c>
      <c r="I11" s="11">
        <v>70</v>
      </c>
      <c r="J11" s="11">
        <v>111</v>
      </c>
      <c r="K11" s="11">
        <v>22</v>
      </c>
      <c r="L11" s="11">
        <v>106</v>
      </c>
      <c r="M11" s="11">
        <v>43</v>
      </c>
      <c r="N11" s="11">
        <v>191</v>
      </c>
      <c r="O11" s="203"/>
      <c r="P11" s="203"/>
      <c r="Q11" s="11">
        <v>19</v>
      </c>
      <c r="R11" s="11">
        <v>7</v>
      </c>
      <c r="S11" s="11">
        <v>40</v>
      </c>
      <c r="T11" s="11">
        <f t="shared" si="0"/>
        <v>9251</v>
      </c>
      <c r="U11" s="11">
        <v>8</v>
      </c>
      <c r="V11" s="11">
        <v>310</v>
      </c>
      <c r="W11" s="11">
        <v>52</v>
      </c>
      <c r="X11" s="11">
        <v>232</v>
      </c>
      <c r="Y11" s="11">
        <v>318</v>
      </c>
      <c r="Z11" s="11">
        <v>2060</v>
      </c>
      <c r="AA11" s="11">
        <v>2843</v>
      </c>
      <c r="AB11" s="11">
        <v>1520</v>
      </c>
      <c r="AC11" s="11">
        <f t="shared" si="1"/>
        <v>4363</v>
      </c>
      <c r="AD11" s="11">
        <v>230.5</v>
      </c>
      <c r="AE11" s="11">
        <v>30</v>
      </c>
      <c r="AF11" s="11">
        <v>14</v>
      </c>
      <c r="AG11" s="11">
        <v>18</v>
      </c>
      <c r="AH11" s="11">
        <v>7</v>
      </c>
      <c r="AI11" s="11">
        <v>30</v>
      </c>
      <c r="AJ11">
        <v>1368</v>
      </c>
    </row>
    <row r="12" spans="1:36" ht="12.75">
      <c r="A12" s="6">
        <v>39722</v>
      </c>
      <c r="B12" s="11">
        <v>1172</v>
      </c>
      <c r="C12" s="11">
        <v>1104</v>
      </c>
      <c r="D12" s="11">
        <v>1215</v>
      </c>
      <c r="E12" s="11">
        <v>137</v>
      </c>
      <c r="F12" s="11">
        <v>383</v>
      </c>
      <c r="G12" s="11">
        <v>3998</v>
      </c>
      <c r="H12" s="11">
        <v>702</v>
      </c>
      <c r="I12" s="11">
        <v>98</v>
      </c>
      <c r="J12" s="11">
        <v>175</v>
      </c>
      <c r="K12" s="11">
        <v>16</v>
      </c>
      <c r="L12" s="11">
        <v>94</v>
      </c>
      <c r="M12" s="11">
        <v>85</v>
      </c>
      <c r="N12" s="11">
        <v>332</v>
      </c>
      <c r="O12" s="203"/>
      <c r="P12" s="203"/>
      <c r="Q12" s="11">
        <v>44</v>
      </c>
      <c r="R12" s="11">
        <v>6</v>
      </c>
      <c r="S12" s="11">
        <v>48</v>
      </c>
      <c r="T12" s="11">
        <f t="shared" si="0"/>
        <v>9609</v>
      </c>
      <c r="U12" s="11">
        <v>13</v>
      </c>
      <c r="V12" s="11">
        <v>341</v>
      </c>
      <c r="W12" s="11">
        <v>68</v>
      </c>
      <c r="X12" s="11">
        <v>272</v>
      </c>
      <c r="Y12" s="11">
        <v>322</v>
      </c>
      <c r="Z12" s="11">
        <v>1939</v>
      </c>
      <c r="AA12" s="11">
        <v>2978</v>
      </c>
      <c r="AB12" s="11">
        <v>1486</v>
      </c>
      <c r="AC12" s="11">
        <f t="shared" si="1"/>
        <v>4464</v>
      </c>
      <c r="AD12" s="11">
        <v>217.9</v>
      </c>
      <c r="AE12" s="11">
        <v>27</v>
      </c>
      <c r="AF12" s="11">
        <v>16</v>
      </c>
      <c r="AG12" s="11">
        <v>18</v>
      </c>
      <c r="AH12" s="11">
        <v>164</v>
      </c>
      <c r="AI12" s="11">
        <v>154</v>
      </c>
      <c r="AJ12">
        <v>1382</v>
      </c>
    </row>
    <row r="13" spans="1:36" ht="12.75">
      <c r="A13" s="6">
        <v>39753</v>
      </c>
      <c r="B13" s="11">
        <v>950</v>
      </c>
      <c r="C13" s="11">
        <v>1056</v>
      </c>
      <c r="D13" s="11">
        <v>1100</v>
      </c>
      <c r="E13" s="11">
        <v>154</v>
      </c>
      <c r="F13" s="11">
        <v>390</v>
      </c>
      <c r="G13" s="11">
        <v>3878</v>
      </c>
      <c r="H13" s="11">
        <v>807</v>
      </c>
      <c r="I13" s="11">
        <v>55</v>
      </c>
      <c r="J13" s="11">
        <v>129</v>
      </c>
      <c r="K13" s="11">
        <v>13</v>
      </c>
      <c r="L13" s="11">
        <v>113</v>
      </c>
      <c r="M13" s="11">
        <v>84</v>
      </c>
      <c r="N13" s="11">
        <v>181</v>
      </c>
      <c r="O13" s="203"/>
      <c r="P13" s="203"/>
      <c r="Q13" s="11">
        <v>11</v>
      </c>
      <c r="R13" s="11">
        <v>1</v>
      </c>
      <c r="S13" s="11">
        <v>11</v>
      </c>
      <c r="T13" s="11">
        <f t="shared" si="0"/>
        <v>8933</v>
      </c>
      <c r="U13" s="11">
        <v>1</v>
      </c>
      <c r="V13" s="11">
        <v>280</v>
      </c>
      <c r="W13" s="11">
        <v>50</v>
      </c>
      <c r="X13" s="11">
        <v>175</v>
      </c>
      <c r="Y13" s="11">
        <v>337</v>
      </c>
      <c r="Z13" s="11">
        <v>1743</v>
      </c>
      <c r="AA13" s="11">
        <v>2730</v>
      </c>
      <c r="AB13" s="11">
        <v>1511</v>
      </c>
      <c r="AC13" s="11">
        <f t="shared" si="1"/>
        <v>4241</v>
      </c>
      <c r="AD13" s="11">
        <v>153.75</v>
      </c>
      <c r="AE13" s="11">
        <v>25</v>
      </c>
      <c r="AF13" s="11">
        <v>9</v>
      </c>
      <c r="AG13" s="11">
        <v>11</v>
      </c>
      <c r="AH13" s="11">
        <v>53</v>
      </c>
      <c r="AI13" s="11">
        <v>55</v>
      </c>
      <c r="AJ13">
        <v>1319</v>
      </c>
    </row>
    <row r="14" spans="1:36" ht="12.75">
      <c r="A14" s="6">
        <v>39783</v>
      </c>
      <c r="B14" s="11">
        <v>906</v>
      </c>
      <c r="C14" s="11">
        <v>1014</v>
      </c>
      <c r="D14" s="11">
        <v>1153</v>
      </c>
      <c r="E14" s="11">
        <v>171</v>
      </c>
      <c r="F14" s="11">
        <v>346</v>
      </c>
      <c r="G14" s="11">
        <v>2931</v>
      </c>
      <c r="H14" s="11">
        <v>639</v>
      </c>
      <c r="I14" s="11">
        <v>43</v>
      </c>
      <c r="J14" s="11">
        <v>117</v>
      </c>
      <c r="K14" s="11">
        <v>24</v>
      </c>
      <c r="L14" s="11">
        <v>93</v>
      </c>
      <c r="M14" s="11">
        <v>68</v>
      </c>
      <c r="N14" s="11">
        <v>283</v>
      </c>
      <c r="Q14" s="11">
        <v>28</v>
      </c>
      <c r="R14" s="11">
        <v>8</v>
      </c>
      <c r="S14" s="11">
        <v>16</v>
      </c>
      <c r="T14">
        <f t="shared" si="0"/>
        <v>7840</v>
      </c>
      <c r="U14" s="11">
        <v>6</v>
      </c>
      <c r="V14" s="11">
        <v>159</v>
      </c>
      <c r="W14" s="11">
        <v>69</v>
      </c>
      <c r="X14" s="11">
        <v>183</v>
      </c>
      <c r="Y14" s="11">
        <v>248</v>
      </c>
      <c r="Z14" s="11">
        <v>1720</v>
      </c>
      <c r="AA14" s="11">
        <v>2600</v>
      </c>
      <c r="AB14" s="11">
        <v>1247</v>
      </c>
      <c r="AC14" s="11">
        <f t="shared" si="1"/>
        <v>3847</v>
      </c>
      <c r="AD14" s="11">
        <v>124.75</v>
      </c>
      <c r="AE14" s="11">
        <v>30</v>
      </c>
      <c r="AF14" s="11">
        <v>2</v>
      </c>
      <c r="AG14" s="11">
        <v>11</v>
      </c>
      <c r="AH14" s="11">
        <v>129</v>
      </c>
      <c r="AI14" s="11">
        <v>93</v>
      </c>
      <c r="AJ14">
        <v>1158</v>
      </c>
    </row>
    <row r="15" spans="20:29" ht="12.75">
      <c r="T15">
        <f t="shared" si="0"/>
        <v>0</v>
      </c>
      <c r="AC15">
        <f>SUM(AA15:AB15)</f>
        <v>0</v>
      </c>
    </row>
    <row r="16" spans="1:36" ht="12.75">
      <c r="A16" s="7" t="s">
        <v>19</v>
      </c>
      <c r="B16">
        <f aca="true" t="shared" si="2" ref="B16:L16">SUM(B2:B14)</f>
        <v>12405</v>
      </c>
      <c r="C16">
        <f t="shared" si="2"/>
        <v>12288</v>
      </c>
      <c r="D16">
        <f t="shared" si="2"/>
        <v>14717</v>
      </c>
      <c r="E16">
        <f t="shared" si="2"/>
        <v>1849</v>
      </c>
      <c r="F16">
        <f t="shared" si="2"/>
        <v>5404</v>
      </c>
      <c r="G16">
        <f t="shared" si="2"/>
        <v>43137</v>
      </c>
      <c r="H16">
        <f t="shared" si="2"/>
        <v>7688</v>
      </c>
      <c r="I16">
        <f t="shared" si="2"/>
        <v>800</v>
      </c>
      <c r="J16">
        <f t="shared" si="2"/>
        <v>1652</v>
      </c>
      <c r="K16">
        <f t="shared" si="2"/>
        <v>171</v>
      </c>
      <c r="L16">
        <f t="shared" si="2"/>
        <v>1244</v>
      </c>
      <c r="M16">
        <f>SUM(M3:M14)</f>
        <v>781</v>
      </c>
      <c r="N16">
        <f>SUM(N2:N14)</f>
        <v>3082</v>
      </c>
      <c r="O16" s="202">
        <f>SUM(O2:O14)</f>
        <v>0</v>
      </c>
      <c r="P16" s="202">
        <f>SUM(P3:P14)</f>
        <v>0</v>
      </c>
      <c r="Q16">
        <f aca="true" t="shared" si="3" ref="Q16:X16">SUM(Q2:Q14)</f>
        <v>238</v>
      </c>
      <c r="R16">
        <f t="shared" si="3"/>
        <v>43</v>
      </c>
      <c r="S16">
        <f t="shared" si="3"/>
        <v>314</v>
      </c>
      <c r="T16">
        <f t="shared" si="0"/>
        <v>105813</v>
      </c>
      <c r="U16">
        <f t="shared" si="3"/>
        <v>91</v>
      </c>
      <c r="V16">
        <f t="shared" si="3"/>
        <v>2820</v>
      </c>
      <c r="W16">
        <f t="shared" si="3"/>
        <v>604</v>
      </c>
      <c r="X16">
        <f t="shared" si="3"/>
        <v>1859</v>
      </c>
      <c r="Y16">
        <f>SUM(Y3:Y14)</f>
        <v>3759</v>
      </c>
      <c r="Z16">
        <f aca="true" t="shared" si="4" ref="Z16:AI16">SUM(Z2:Z14)</f>
        <v>20613</v>
      </c>
      <c r="AA16">
        <f t="shared" si="4"/>
        <v>30402</v>
      </c>
      <c r="AB16">
        <f t="shared" si="4"/>
        <v>16926</v>
      </c>
      <c r="AC16">
        <f>SUM(AA16:AB16)</f>
        <v>47328</v>
      </c>
      <c r="AD16">
        <f t="shared" si="4"/>
        <v>2780.9</v>
      </c>
      <c r="AE16">
        <f t="shared" si="4"/>
        <v>375</v>
      </c>
      <c r="AF16">
        <f t="shared" si="4"/>
        <v>164</v>
      </c>
      <c r="AG16">
        <f t="shared" si="4"/>
        <v>142</v>
      </c>
      <c r="AH16">
        <f t="shared" si="4"/>
        <v>706</v>
      </c>
      <c r="AI16">
        <f t="shared" si="4"/>
        <v>743</v>
      </c>
      <c r="AJ16">
        <f>SUM(AJ3:AJ14)</f>
        <v>15056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16"/>
  <sheetViews>
    <sheetView zoomScalePageLayoutView="0" workbookViewId="0" topLeftCell="A1">
      <selection activeCell="A14" sqref="A14:IV14"/>
    </sheetView>
  </sheetViews>
  <sheetFormatPr defaultColWidth="9.140625" defaultRowHeight="12.75"/>
  <cols>
    <col min="2" max="2" width="8.28125" style="0" customWidth="1"/>
    <col min="3" max="3" width="8.140625" style="0" customWidth="1"/>
    <col min="4" max="4" width="8.00390625" style="0" customWidth="1"/>
    <col min="5" max="5" width="8.140625" style="0" customWidth="1"/>
    <col min="8" max="8" width="8.28125" style="0" customWidth="1"/>
    <col min="9" max="9" width="8.140625" style="0" customWidth="1"/>
    <col min="10" max="10" width="7.421875" style="0" customWidth="1"/>
    <col min="11" max="11" width="5.57421875" style="0" customWidth="1"/>
    <col min="12" max="12" width="6.8515625" style="0" customWidth="1"/>
    <col min="17" max="17" width="7.57421875" style="0" customWidth="1"/>
    <col min="18" max="19" width="6.8515625" style="0" customWidth="1"/>
    <col min="24" max="24" width="7.57421875" style="0" customWidth="1"/>
    <col min="25" max="25" width="8.28125" style="0" customWidth="1"/>
    <col min="26" max="26" width="8.421875" style="0" customWidth="1"/>
    <col min="27" max="28" width="8.7109375" style="0" customWidth="1"/>
    <col min="34" max="35" width="10.8515625" style="0" customWidth="1"/>
  </cols>
  <sheetData>
    <row r="1" spans="1:35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4" t="s">
        <v>14</v>
      </c>
      <c r="P1" s="4" t="s">
        <v>28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</row>
    <row r="3" spans="1:33" ht="12.75">
      <c r="A3" s="6">
        <v>39083</v>
      </c>
      <c r="B3" s="8">
        <v>642</v>
      </c>
      <c r="C3">
        <v>571</v>
      </c>
      <c r="D3">
        <v>807</v>
      </c>
      <c r="E3">
        <v>107</v>
      </c>
      <c r="F3">
        <v>243</v>
      </c>
      <c r="G3">
        <v>2074</v>
      </c>
      <c r="H3">
        <v>472</v>
      </c>
      <c r="I3">
        <v>22</v>
      </c>
      <c r="J3">
        <v>30</v>
      </c>
      <c r="K3">
        <v>6</v>
      </c>
      <c r="L3">
        <v>114</v>
      </c>
      <c r="M3">
        <v>31</v>
      </c>
      <c r="N3">
        <v>61</v>
      </c>
      <c r="O3">
        <v>0</v>
      </c>
      <c r="P3">
        <v>0</v>
      </c>
      <c r="Q3">
        <v>28</v>
      </c>
      <c r="R3">
        <v>1</v>
      </c>
      <c r="S3">
        <v>22</v>
      </c>
      <c r="T3">
        <f>SUM(B3:S3)</f>
        <v>5231</v>
      </c>
      <c r="U3">
        <v>16</v>
      </c>
      <c r="V3">
        <v>192</v>
      </c>
      <c r="X3">
        <v>90</v>
      </c>
      <c r="Y3">
        <v>334</v>
      </c>
      <c r="Z3">
        <v>1641</v>
      </c>
      <c r="AA3">
        <v>2407</v>
      </c>
      <c r="AB3">
        <v>1282</v>
      </c>
      <c r="AC3">
        <f>SUM(AA3:AB3)</f>
        <v>3689</v>
      </c>
      <c r="AE3">
        <v>24</v>
      </c>
      <c r="AF3">
        <v>15</v>
      </c>
      <c r="AG3">
        <v>7</v>
      </c>
    </row>
    <row r="4" spans="1:34" ht="12.75">
      <c r="A4" s="200">
        <v>39114</v>
      </c>
      <c r="B4" s="11">
        <v>682</v>
      </c>
      <c r="C4" s="11">
        <v>527</v>
      </c>
      <c r="D4" s="11">
        <v>764</v>
      </c>
      <c r="E4" s="11">
        <v>95</v>
      </c>
      <c r="F4" s="11">
        <v>206</v>
      </c>
      <c r="G4" s="11">
        <v>2665</v>
      </c>
      <c r="H4" s="11">
        <v>567</v>
      </c>
      <c r="I4" s="11">
        <v>22</v>
      </c>
      <c r="J4" s="11">
        <v>61</v>
      </c>
      <c r="K4" s="11">
        <v>4</v>
      </c>
      <c r="L4" s="11">
        <v>174</v>
      </c>
      <c r="M4" s="11">
        <v>42</v>
      </c>
      <c r="N4" s="11">
        <v>120</v>
      </c>
      <c r="O4" s="11">
        <v>0</v>
      </c>
      <c r="P4" s="11">
        <v>2</v>
      </c>
      <c r="Q4" s="11">
        <v>35</v>
      </c>
      <c r="R4" s="11">
        <v>3</v>
      </c>
      <c r="S4" s="11">
        <v>22</v>
      </c>
      <c r="T4" s="11">
        <f aca="true" t="shared" si="0" ref="T4:T13">SUM(B4:S4)</f>
        <v>5991</v>
      </c>
      <c r="U4" s="11">
        <v>17</v>
      </c>
      <c r="V4" s="11">
        <v>355</v>
      </c>
      <c r="W4" s="11">
        <v>73</v>
      </c>
      <c r="X4" s="11">
        <v>95</v>
      </c>
      <c r="Y4" s="11">
        <v>182</v>
      </c>
      <c r="Z4" s="11">
        <v>1344</v>
      </c>
      <c r="AA4" s="11">
        <v>1974</v>
      </c>
      <c r="AB4" s="11">
        <v>930</v>
      </c>
      <c r="AC4" s="11">
        <f aca="true" t="shared" si="1" ref="AC4:AC11">SUM(AA4:AB4)</f>
        <v>2904</v>
      </c>
      <c r="AD4" s="11">
        <v>270.5</v>
      </c>
      <c r="AE4" s="11">
        <v>29</v>
      </c>
      <c r="AF4" s="11">
        <v>20</v>
      </c>
      <c r="AG4" s="11">
        <v>9</v>
      </c>
      <c r="AH4" s="11">
        <v>215</v>
      </c>
    </row>
    <row r="5" spans="1:34" ht="12.75">
      <c r="A5" s="200">
        <v>39142</v>
      </c>
      <c r="B5" s="11">
        <v>687</v>
      </c>
      <c r="C5" s="11">
        <v>638</v>
      </c>
      <c r="D5" s="11">
        <v>1003</v>
      </c>
      <c r="E5" s="11">
        <v>119</v>
      </c>
      <c r="F5" s="11">
        <v>411</v>
      </c>
      <c r="G5" s="11">
        <v>2796</v>
      </c>
      <c r="H5" s="11">
        <v>681</v>
      </c>
      <c r="I5" s="11">
        <v>37</v>
      </c>
      <c r="J5" s="11">
        <v>66</v>
      </c>
      <c r="K5" s="11">
        <v>6</v>
      </c>
      <c r="L5" s="11">
        <v>119</v>
      </c>
      <c r="M5" s="11">
        <v>68</v>
      </c>
      <c r="N5" s="11">
        <v>179</v>
      </c>
      <c r="O5" s="11">
        <v>3</v>
      </c>
      <c r="P5" s="11">
        <v>0</v>
      </c>
      <c r="Q5" s="11">
        <v>22</v>
      </c>
      <c r="R5" s="11">
        <v>5</v>
      </c>
      <c r="S5" s="11">
        <v>28</v>
      </c>
      <c r="T5" s="11">
        <f t="shared" si="0"/>
        <v>6868</v>
      </c>
      <c r="U5" s="11">
        <v>18</v>
      </c>
      <c r="V5" s="11">
        <v>283</v>
      </c>
      <c r="W5" s="11">
        <v>58</v>
      </c>
      <c r="X5" s="11">
        <v>95</v>
      </c>
      <c r="Y5" s="11">
        <v>271</v>
      </c>
      <c r="Z5" s="11">
        <v>1484</v>
      </c>
      <c r="AA5" s="11">
        <v>2217</v>
      </c>
      <c r="AB5" s="11">
        <v>1107</v>
      </c>
      <c r="AC5" s="11">
        <f t="shared" si="1"/>
        <v>3324</v>
      </c>
      <c r="AD5" s="11">
        <v>290.5</v>
      </c>
      <c r="AE5" s="11">
        <v>42</v>
      </c>
      <c r="AF5" s="11">
        <v>18</v>
      </c>
      <c r="AG5" s="11">
        <v>16</v>
      </c>
      <c r="AH5" s="11">
        <v>19</v>
      </c>
    </row>
    <row r="6" spans="1:34" ht="12.75">
      <c r="A6" s="200">
        <v>39173</v>
      </c>
      <c r="B6" s="11">
        <v>649</v>
      </c>
      <c r="C6" s="11">
        <v>593</v>
      </c>
      <c r="D6" s="11">
        <v>926</v>
      </c>
      <c r="E6" s="11">
        <v>84</v>
      </c>
      <c r="F6" s="11">
        <v>382</v>
      </c>
      <c r="G6" s="11">
        <v>2962</v>
      </c>
      <c r="H6" s="11">
        <v>572</v>
      </c>
      <c r="I6" s="11">
        <v>26</v>
      </c>
      <c r="J6" s="11">
        <v>90</v>
      </c>
      <c r="K6" s="11">
        <v>6</v>
      </c>
      <c r="L6" s="11">
        <v>114</v>
      </c>
      <c r="M6" s="11">
        <v>37</v>
      </c>
      <c r="N6" s="11">
        <v>118</v>
      </c>
      <c r="O6" s="11">
        <v>0</v>
      </c>
      <c r="P6" s="11">
        <v>0</v>
      </c>
      <c r="Q6" s="11">
        <v>30</v>
      </c>
      <c r="R6" s="11">
        <v>1</v>
      </c>
      <c r="S6" s="11">
        <v>26</v>
      </c>
      <c r="T6" s="11">
        <f t="shared" si="0"/>
        <v>6616</v>
      </c>
      <c r="U6" s="11">
        <v>19</v>
      </c>
      <c r="V6" s="11">
        <v>247</v>
      </c>
      <c r="W6" s="11">
        <v>36</v>
      </c>
      <c r="X6" s="11">
        <v>117</v>
      </c>
      <c r="Y6" s="11">
        <v>267</v>
      </c>
      <c r="Z6" s="11">
        <v>1511</v>
      </c>
      <c r="AA6" s="11">
        <v>2415</v>
      </c>
      <c r="AB6" s="11">
        <v>1287</v>
      </c>
      <c r="AC6" s="11">
        <f t="shared" si="1"/>
        <v>3702</v>
      </c>
      <c r="AD6" s="11">
        <v>320</v>
      </c>
      <c r="AE6" s="11">
        <v>59</v>
      </c>
      <c r="AF6" s="11">
        <v>28</v>
      </c>
      <c r="AG6" s="11">
        <v>20</v>
      </c>
      <c r="AH6" s="11">
        <v>222</v>
      </c>
    </row>
    <row r="7" spans="1:34" ht="12.75">
      <c r="A7" s="200">
        <v>39203</v>
      </c>
      <c r="B7" s="11">
        <v>623</v>
      </c>
      <c r="C7" s="11">
        <v>713</v>
      </c>
      <c r="D7" s="11">
        <v>833</v>
      </c>
      <c r="E7" s="11">
        <v>99</v>
      </c>
      <c r="F7" s="11">
        <v>350</v>
      </c>
      <c r="G7" s="11">
        <v>3010</v>
      </c>
      <c r="H7" s="11">
        <v>610</v>
      </c>
      <c r="I7" s="11">
        <v>30</v>
      </c>
      <c r="J7" s="11">
        <v>61</v>
      </c>
      <c r="K7" s="11">
        <v>11</v>
      </c>
      <c r="L7" s="11">
        <v>95</v>
      </c>
      <c r="M7" s="11">
        <v>58</v>
      </c>
      <c r="N7" s="11">
        <v>143</v>
      </c>
      <c r="O7" s="11">
        <v>4</v>
      </c>
      <c r="P7" s="11">
        <v>0</v>
      </c>
      <c r="Q7" s="11">
        <v>16</v>
      </c>
      <c r="R7" s="11">
        <v>2</v>
      </c>
      <c r="S7" s="11">
        <v>6</v>
      </c>
      <c r="T7" s="11">
        <f t="shared" si="0"/>
        <v>6664</v>
      </c>
      <c r="U7" s="11">
        <v>13</v>
      </c>
      <c r="V7" s="11">
        <v>272</v>
      </c>
      <c r="W7" s="11">
        <v>12</v>
      </c>
      <c r="X7" s="11">
        <v>66</v>
      </c>
      <c r="Y7" s="11">
        <v>186</v>
      </c>
      <c r="Z7" s="11">
        <v>1586</v>
      </c>
      <c r="AA7" s="11">
        <v>2450</v>
      </c>
      <c r="AB7" s="11">
        <v>1137</v>
      </c>
      <c r="AC7" s="11">
        <f t="shared" si="1"/>
        <v>3587</v>
      </c>
      <c r="AD7" s="11">
        <v>285</v>
      </c>
      <c r="AE7" s="11">
        <v>58</v>
      </c>
      <c r="AF7" s="11">
        <v>32</v>
      </c>
      <c r="AG7" s="11">
        <v>20</v>
      </c>
      <c r="AH7" s="11">
        <v>34</v>
      </c>
    </row>
    <row r="8" spans="1:34" ht="12.75">
      <c r="A8" s="200">
        <v>39234</v>
      </c>
      <c r="B8" s="11">
        <v>743</v>
      </c>
      <c r="C8" s="11">
        <v>842</v>
      </c>
      <c r="D8" s="11">
        <v>1119</v>
      </c>
      <c r="E8" s="11">
        <v>106</v>
      </c>
      <c r="F8" s="11">
        <v>394</v>
      </c>
      <c r="G8" s="11">
        <v>4821</v>
      </c>
      <c r="H8" s="11">
        <v>817</v>
      </c>
      <c r="I8" s="11">
        <v>25</v>
      </c>
      <c r="J8" s="11">
        <v>100</v>
      </c>
      <c r="K8" s="11">
        <v>9</v>
      </c>
      <c r="L8" s="11">
        <v>230</v>
      </c>
      <c r="M8" s="11">
        <v>44</v>
      </c>
      <c r="N8" s="11">
        <v>188</v>
      </c>
      <c r="O8" s="11">
        <v>0</v>
      </c>
      <c r="P8" s="11">
        <v>1</v>
      </c>
      <c r="Q8" s="11">
        <v>13</v>
      </c>
      <c r="R8" s="11">
        <v>3</v>
      </c>
      <c r="S8" s="11">
        <v>25</v>
      </c>
      <c r="T8" s="11">
        <f>SUM(B8:S8)</f>
        <v>9480</v>
      </c>
      <c r="U8" s="11">
        <v>6</v>
      </c>
      <c r="V8" s="11">
        <v>362</v>
      </c>
      <c r="W8" s="11">
        <v>29</v>
      </c>
      <c r="X8" s="11">
        <v>67</v>
      </c>
      <c r="Y8" s="11">
        <v>393</v>
      </c>
      <c r="Z8" s="11">
        <v>1711</v>
      </c>
      <c r="AA8" s="11">
        <v>2552</v>
      </c>
      <c r="AB8" s="11">
        <v>1378</v>
      </c>
      <c r="AC8" s="11">
        <f t="shared" si="1"/>
        <v>3930</v>
      </c>
      <c r="AD8" s="11">
        <v>383.25</v>
      </c>
      <c r="AE8" s="11">
        <v>40</v>
      </c>
      <c r="AF8" s="11">
        <v>34</v>
      </c>
      <c r="AG8" s="11">
        <v>18</v>
      </c>
      <c r="AH8" s="11">
        <v>250</v>
      </c>
    </row>
    <row r="9" spans="1:34" ht="12.75">
      <c r="A9" s="200">
        <v>39264</v>
      </c>
      <c r="B9" s="11">
        <v>905</v>
      </c>
      <c r="C9" s="11">
        <v>817</v>
      </c>
      <c r="D9" s="11">
        <v>1214</v>
      </c>
      <c r="E9" s="11">
        <v>109</v>
      </c>
      <c r="F9" s="11">
        <v>406</v>
      </c>
      <c r="G9" s="11">
        <v>4711</v>
      </c>
      <c r="H9" s="11">
        <v>759</v>
      </c>
      <c r="I9" s="11">
        <v>31</v>
      </c>
      <c r="J9" s="11">
        <v>99</v>
      </c>
      <c r="K9" s="11">
        <v>7</v>
      </c>
      <c r="L9" s="11">
        <v>171</v>
      </c>
      <c r="M9" s="11">
        <v>72</v>
      </c>
      <c r="N9" s="11">
        <v>159</v>
      </c>
      <c r="O9" s="11" t="s">
        <v>101</v>
      </c>
      <c r="P9" s="11" t="s">
        <v>101</v>
      </c>
      <c r="Q9" s="11">
        <v>5</v>
      </c>
      <c r="R9" s="11">
        <v>4</v>
      </c>
      <c r="S9" s="11">
        <v>24</v>
      </c>
      <c r="T9" s="11">
        <f>SUM(B9:S9)</f>
        <v>9493</v>
      </c>
      <c r="U9" s="11">
        <v>8</v>
      </c>
      <c r="V9" s="11">
        <v>291</v>
      </c>
      <c r="W9" s="11">
        <v>51</v>
      </c>
      <c r="X9" s="11">
        <v>80</v>
      </c>
      <c r="Y9" s="11">
        <v>513</v>
      </c>
      <c r="Z9" s="11">
        <v>1546</v>
      </c>
      <c r="AA9" s="11">
        <v>2448</v>
      </c>
      <c r="AB9" s="11">
        <v>1359</v>
      </c>
      <c r="AC9" s="11">
        <f t="shared" si="1"/>
        <v>3807</v>
      </c>
      <c r="AD9" s="11">
        <v>473.5</v>
      </c>
      <c r="AE9" s="11">
        <v>29</v>
      </c>
      <c r="AF9" s="11">
        <v>15</v>
      </c>
      <c r="AG9" s="11">
        <v>10</v>
      </c>
      <c r="AH9" s="11">
        <v>163</v>
      </c>
    </row>
    <row r="10" spans="1:34" ht="12.75">
      <c r="A10" s="200">
        <v>39295</v>
      </c>
      <c r="B10" s="11">
        <v>1022</v>
      </c>
      <c r="C10" s="11">
        <v>1077</v>
      </c>
      <c r="D10" s="11">
        <v>1216</v>
      </c>
      <c r="E10" s="11">
        <v>155</v>
      </c>
      <c r="F10" s="11">
        <v>280</v>
      </c>
      <c r="G10" s="11">
        <v>3650</v>
      </c>
      <c r="H10" s="11">
        <v>631</v>
      </c>
      <c r="I10" s="11">
        <v>75</v>
      </c>
      <c r="J10" s="11">
        <v>67</v>
      </c>
      <c r="K10" s="11">
        <v>11</v>
      </c>
      <c r="L10" s="11">
        <v>71</v>
      </c>
      <c r="M10" s="11">
        <v>34</v>
      </c>
      <c r="N10" s="11">
        <v>125</v>
      </c>
      <c r="O10" s="11" t="s">
        <v>101</v>
      </c>
      <c r="P10" s="11" t="s">
        <v>101</v>
      </c>
      <c r="Q10" s="11">
        <v>1</v>
      </c>
      <c r="R10" s="11">
        <v>0</v>
      </c>
      <c r="S10" s="11">
        <v>40</v>
      </c>
      <c r="T10" s="11">
        <f t="shared" si="0"/>
        <v>8455</v>
      </c>
      <c r="U10" s="11">
        <v>7</v>
      </c>
      <c r="V10" s="11">
        <v>308</v>
      </c>
      <c r="W10" s="11">
        <v>36</v>
      </c>
      <c r="X10" s="11">
        <v>103</v>
      </c>
      <c r="Y10" s="11">
        <v>538</v>
      </c>
      <c r="Z10" s="11">
        <v>1941</v>
      </c>
      <c r="AA10" s="11">
        <v>2586</v>
      </c>
      <c r="AB10" s="11">
        <v>1470</v>
      </c>
      <c r="AC10" s="11">
        <f t="shared" si="1"/>
        <v>4056</v>
      </c>
      <c r="AD10" s="11">
        <v>425</v>
      </c>
      <c r="AE10" s="11">
        <v>22</v>
      </c>
      <c r="AF10" s="11">
        <v>17</v>
      </c>
      <c r="AG10" s="11">
        <v>13</v>
      </c>
      <c r="AH10" s="11">
        <v>130</v>
      </c>
    </row>
    <row r="11" spans="1:34" ht="12.75">
      <c r="A11" s="200">
        <v>39326</v>
      </c>
      <c r="B11" s="11">
        <v>835</v>
      </c>
      <c r="C11" s="11">
        <v>1095</v>
      </c>
      <c r="D11" s="11">
        <v>992</v>
      </c>
      <c r="E11" s="11">
        <v>127</v>
      </c>
      <c r="F11" s="11">
        <v>395</v>
      </c>
      <c r="G11" s="11">
        <v>3615</v>
      </c>
      <c r="H11" s="11">
        <v>660</v>
      </c>
      <c r="I11" s="11">
        <v>107</v>
      </c>
      <c r="J11" s="11">
        <v>104</v>
      </c>
      <c r="K11" s="11">
        <v>18</v>
      </c>
      <c r="L11" s="11">
        <v>90</v>
      </c>
      <c r="M11" s="11">
        <v>58</v>
      </c>
      <c r="N11" s="11">
        <v>117</v>
      </c>
      <c r="O11" s="11" t="s">
        <v>101</v>
      </c>
      <c r="P11" s="11" t="s">
        <v>101</v>
      </c>
      <c r="Q11" s="11">
        <v>5</v>
      </c>
      <c r="R11" s="11">
        <v>1</v>
      </c>
      <c r="S11" s="11">
        <v>38</v>
      </c>
      <c r="T11" s="11">
        <f t="shared" si="0"/>
        <v>8257</v>
      </c>
      <c r="U11" s="11">
        <v>15</v>
      </c>
      <c r="V11" s="11">
        <v>157</v>
      </c>
      <c r="W11" s="11">
        <v>27</v>
      </c>
      <c r="X11" s="11">
        <v>111</v>
      </c>
      <c r="Y11" s="11">
        <v>225</v>
      </c>
      <c r="Z11" s="11">
        <v>1553</v>
      </c>
      <c r="AA11" s="11">
        <v>2122</v>
      </c>
      <c r="AB11" s="11">
        <v>1030</v>
      </c>
      <c r="AC11" s="11">
        <f t="shared" si="1"/>
        <v>3152</v>
      </c>
      <c r="AD11" s="11">
        <v>258.5</v>
      </c>
      <c r="AE11" s="11">
        <v>29</v>
      </c>
      <c r="AF11" s="11">
        <v>9</v>
      </c>
      <c r="AG11" s="11">
        <v>11</v>
      </c>
      <c r="AH11" s="11">
        <v>72</v>
      </c>
    </row>
    <row r="12" spans="1:34" ht="12.75">
      <c r="A12" s="200">
        <v>39356</v>
      </c>
      <c r="B12" s="11">
        <v>942</v>
      </c>
      <c r="C12" s="11">
        <v>1034</v>
      </c>
      <c r="D12" s="11">
        <v>931</v>
      </c>
      <c r="E12" s="11">
        <v>171</v>
      </c>
      <c r="F12" s="11">
        <v>375</v>
      </c>
      <c r="G12" s="11">
        <v>3554</v>
      </c>
      <c r="H12" s="11">
        <v>598</v>
      </c>
      <c r="I12" s="11">
        <v>123</v>
      </c>
      <c r="J12" s="11">
        <v>78</v>
      </c>
      <c r="K12" s="11">
        <v>12</v>
      </c>
      <c r="L12" s="11">
        <v>123</v>
      </c>
      <c r="M12" s="11">
        <v>78</v>
      </c>
      <c r="N12" s="11">
        <v>116</v>
      </c>
      <c r="O12" s="11" t="s">
        <v>101</v>
      </c>
      <c r="P12" s="11" t="s">
        <v>101</v>
      </c>
      <c r="Q12" s="11">
        <v>8</v>
      </c>
      <c r="R12" s="11">
        <v>2</v>
      </c>
      <c r="S12" s="11">
        <v>27</v>
      </c>
      <c r="T12" s="11">
        <f t="shared" si="0"/>
        <v>8172</v>
      </c>
      <c r="U12" s="11">
        <v>7</v>
      </c>
      <c r="V12" s="11">
        <v>130</v>
      </c>
      <c r="W12" s="11">
        <v>30</v>
      </c>
      <c r="X12" s="11">
        <v>112</v>
      </c>
      <c r="Y12" s="11">
        <v>331</v>
      </c>
      <c r="Z12" s="11">
        <v>1769</v>
      </c>
      <c r="AA12" s="11">
        <v>2171</v>
      </c>
      <c r="AB12" s="11">
        <v>1012</v>
      </c>
      <c r="AC12" s="11">
        <v>3183</v>
      </c>
      <c r="AD12" s="11">
        <v>282.25</v>
      </c>
      <c r="AE12" s="11">
        <v>33</v>
      </c>
      <c r="AF12" s="11">
        <v>14</v>
      </c>
      <c r="AG12" s="11">
        <v>12</v>
      </c>
      <c r="AH12" s="11">
        <v>83</v>
      </c>
    </row>
    <row r="13" spans="1:34" ht="12.75">
      <c r="A13" s="200">
        <v>39387</v>
      </c>
      <c r="B13" s="11">
        <v>770</v>
      </c>
      <c r="C13" s="11">
        <v>894</v>
      </c>
      <c r="D13" s="11">
        <v>871</v>
      </c>
      <c r="E13" s="11">
        <v>126</v>
      </c>
      <c r="F13" s="11">
        <v>346</v>
      </c>
      <c r="G13" s="11">
        <v>3082</v>
      </c>
      <c r="H13" s="11">
        <v>519</v>
      </c>
      <c r="I13" s="11">
        <v>85</v>
      </c>
      <c r="J13" s="11">
        <v>112</v>
      </c>
      <c r="K13" s="11">
        <v>13</v>
      </c>
      <c r="L13" s="11">
        <v>111</v>
      </c>
      <c r="M13" s="11">
        <v>68</v>
      </c>
      <c r="N13" s="11">
        <v>146</v>
      </c>
      <c r="O13" s="11" t="s">
        <v>101</v>
      </c>
      <c r="P13" s="11" t="s">
        <v>101</v>
      </c>
      <c r="Q13" s="11">
        <v>8</v>
      </c>
      <c r="R13" s="11">
        <v>4</v>
      </c>
      <c r="S13" s="11">
        <v>21</v>
      </c>
      <c r="T13" s="11">
        <f t="shared" si="0"/>
        <v>7176</v>
      </c>
      <c r="U13" s="11">
        <v>6</v>
      </c>
      <c r="V13" s="11">
        <v>118</v>
      </c>
      <c r="W13" s="11">
        <v>176</v>
      </c>
      <c r="X13" s="11">
        <v>116</v>
      </c>
      <c r="Y13" s="11">
        <v>226</v>
      </c>
      <c r="Z13" s="11">
        <v>1415</v>
      </c>
      <c r="AA13" s="11">
        <v>1817</v>
      </c>
      <c r="AB13" s="11">
        <v>1072</v>
      </c>
      <c r="AC13" s="11">
        <v>2889</v>
      </c>
      <c r="AD13" s="11">
        <v>182</v>
      </c>
      <c r="AE13" s="11">
        <v>29</v>
      </c>
      <c r="AF13" s="11">
        <v>15</v>
      </c>
      <c r="AG13" s="11">
        <v>10</v>
      </c>
      <c r="AH13" s="11">
        <v>33</v>
      </c>
    </row>
    <row r="14" spans="1:34" ht="12.75">
      <c r="A14" s="6">
        <v>39417</v>
      </c>
      <c r="B14" s="11">
        <v>704</v>
      </c>
      <c r="C14" s="11">
        <v>962</v>
      </c>
      <c r="D14" s="11">
        <v>998</v>
      </c>
      <c r="E14" s="11">
        <v>132</v>
      </c>
      <c r="F14" s="11">
        <v>255</v>
      </c>
      <c r="G14" s="11">
        <v>2326</v>
      </c>
      <c r="H14" s="11">
        <v>508</v>
      </c>
      <c r="I14" s="11">
        <v>68</v>
      </c>
      <c r="J14" s="11">
        <v>83</v>
      </c>
      <c r="K14" s="11">
        <v>16</v>
      </c>
      <c r="L14" s="11">
        <v>131</v>
      </c>
      <c r="M14" s="11">
        <v>46</v>
      </c>
      <c r="N14" s="11">
        <v>185</v>
      </c>
      <c r="Q14" s="11">
        <v>8</v>
      </c>
      <c r="R14" s="11">
        <v>2</v>
      </c>
      <c r="S14" s="11">
        <v>17</v>
      </c>
      <c r="T14">
        <f>SUM(B14:S14)</f>
        <v>6441</v>
      </c>
      <c r="U14" s="11">
        <v>15</v>
      </c>
      <c r="V14" s="11">
        <v>57</v>
      </c>
      <c r="W14" s="11">
        <v>14</v>
      </c>
      <c r="X14" s="11">
        <v>104</v>
      </c>
      <c r="Y14" s="11">
        <v>242</v>
      </c>
      <c r="Z14" s="11">
        <v>1298</v>
      </c>
      <c r="AA14" s="11">
        <v>1430</v>
      </c>
      <c r="AB14" s="11">
        <v>668</v>
      </c>
      <c r="AC14">
        <f>SUM(AA14:AB14)</f>
        <v>2098</v>
      </c>
      <c r="AD14" s="177">
        <v>184.25</v>
      </c>
      <c r="AE14" s="11">
        <v>26</v>
      </c>
      <c r="AF14" s="11">
        <v>15</v>
      </c>
      <c r="AG14" s="11">
        <v>6</v>
      </c>
      <c r="AH14" s="217">
        <v>72</v>
      </c>
    </row>
    <row r="15" spans="20:29" ht="12.75">
      <c r="T15">
        <f>SUM(B15:S15)</f>
        <v>0</v>
      </c>
      <c r="AC15">
        <f>SUM(AA15:AB15)</f>
        <v>0</v>
      </c>
    </row>
    <row r="16" spans="1:35" ht="12.75">
      <c r="A16" s="7" t="s">
        <v>19</v>
      </c>
      <c r="B16">
        <f aca="true" t="shared" si="2" ref="B16:L16">SUM(B2:B14)</f>
        <v>9204</v>
      </c>
      <c r="C16">
        <f t="shared" si="2"/>
        <v>9763</v>
      </c>
      <c r="D16">
        <f t="shared" si="2"/>
        <v>11674</v>
      </c>
      <c r="E16">
        <f t="shared" si="2"/>
        <v>1430</v>
      </c>
      <c r="F16">
        <f t="shared" si="2"/>
        <v>4043</v>
      </c>
      <c r="G16">
        <f t="shared" si="2"/>
        <v>39266</v>
      </c>
      <c r="H16">
        <f t="shared" si="2"/>
        <v>7394</v>
      </c>
      <c r="I16">
        <f t="shared" si="2"/>
        <v>651</v>
      </c>
      <c r="J16">
        <f t="shared" si="2"/>
        <v>951</v>
      </c>
      <c r="K16">
        <f t="shared" si="2"/>
        <v>119</v>
      </c>
      <c r="L16">
        <f t="shared" si="2"/>
        <v>1543</v>
      </c>
      <c r="M16">
        <f>SUM(M3:M14)</f>
        <v>636</v>
      </c>
      <c r="N16">
        <f>SUM(N2:N14)</f>
        <v>1657</v>
      </c>
      <c r="O16">
        <f>SUM(O2:O14)</f>
        <v>7</v>
      </c>
      <c r="P16">
        <f>SUM(P3:P14)</f>
        <v>3</v>
      </c>
      <c r="Q16">
        <f aca="true" t="shared" si="3" ref="Q16:X16">SUM(Q2:Q14)</f>
        <v>179</v>
      </c>
      <c r="R16">
        <f t="shared" si="3"/>
        <v>28</v>
      </c>
      <c r="S16">
        <f t="shared" si="3"/>
        <v>296</v>
      </c>
      <c r="T16">
        <f>SUM(B16:S16)</f>
        <v>88844</v>
      </c>
      <c r="U16">
        <f t="shared" si="3"/>
        <v>147</v>
      </c>
      <c r="V16">
        <f t="shared" si="3"/>
        <v>2772</v>
      </c>
      <c r="W16">
        <f t="shared" si="3"/>
        <v>542</v>
      </c>
      <c r="X16">
        <f t="shared" si="3"/>
        <v>1156</v>
      </c>
      <c r="Y16">
        <f>SUM(Y3:Y14)</f>
        <v>3708</v>
      </c>
      <c r="Z16">
        <f aca="true" t="shared" si="4" ref="Z16:AI16">SUM(Z2:Z14)</f>
        <v>18799</v>
      </c>
      <c r="AA16">
        <f t="shared" si="4"/>
        <v>26589</v>
      </c>
      <c r="AB16">
        <f t="shared" si="4"/>
        <v>13732</v>
      </c>
      <c r="AC16">
        <f>SUM(AA16:AB16)</f>
        <v>40321</v>
      </c>
      <c r="AD16">
        <f t="shared" si="4"/>
        <v>3354.75</v>
      </c>
      <c r="AE16">
        <f t="shared" si="4"/>
        <v>420</v>
      </c>
      <c r="AF16">
        <f t="shared" si="4"/>
        <v>232</v>
      </c>
      <c r="AG16">
        <f t="shared" si="4"/>
        <v>152</v>
      </c>
      <c r="AH16">
        <f t="shared" si="4"/>
        <v>1293</v>
      </c>
      <c r="AI16">
        <f t="shared" si="4"/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6"/>
  <sheetViews>
    <sheetView zoomScale="40" zoomScaleNormal="40" zoomScaleSheetLayoutView="40" workbookViewId="0" topLeftCell="A1">
      <selection activeCell="T26" sqref="T26"/>
    </sheetView>
  </sheetViews>
  <sheetFormatPr defaultColWidth="9.140625" defaultRowHeight="12.75"/>
  <cols>
    <col min="11" max="12" width="9.140625" style="0" customWidth="1"/>
    <col min="13" max="13" width="10.8515625" style="0" customWidth="1"/>
    <col min="14" max="14" width="10.57421875" style="0" customWidth="1"/>
    <col min="38" max="38" width="10.7109375" style="0" customWidth="1"/>
  </cols>
  <sheetData>
    <row r="1" spans="1:33" ht="54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/>
      <c r="M1" s="4" t="s">
        <v>27</v>
      </c>
      <c r="N1" s="4" t="s">
        <v>30</v>
      </c>
      <c r="O1" s="4" t="s">
        <v>14</v>
      </c>
      <c r="P1" s="4" t="s">
        <v>28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12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</row>
    <row r="3" spans="1:33" ht="24.75" customHeight="1">
      <c r="A3" s="6">
        <v>38718</v>
      </c>
      <c r="B3" s="8">
        <v>515</v>
      </c>
      <c r="C3">
        <v>466</v>
      </c>
      <c r="D3">
        <v>460</v>
      </c>
      <c r="E3">
        <v>95</v>
      </c>
      <c r="F3">
        <v>350</v>
      </c>
      <c r="G3">
        <v>1626</v>
      </c>
      <c r="H3">
        <v>341</v>
      </c>
      <c r="I3">
        <v>12</v>
      </c>
      <c r="J3">
        <v>21</v>
      </c>
      <c r="K3">
        <v>7</v>
      </c>
      <c r="L3">
        <v>119</v>
      </c>
      <c r="M3">
        <v>13</v>
      </c>
      <c r="N3">
        <v>21</v>
      </c>
      <c r="O3">
        <v>1</v>
      </c>
      <c r="P3">
        <v>1</v>
      </c>
      <c r="Q3">
        <v>15</v>
      </c>
      <c r="R3">
        <v>7</v>
      </c>
      <c r="S3">
        <v>8</v>
      </c>
      <c r="T3">
        <f>SUM(B3:S3)</f>
        <v>4078</v>
      </c>
      <c r="U3">
        <v>24</v>
      </c>
      <c r="V3">
        <v>169</v>
      </c>
      <c r="X3">
        <v>121</v>
      </c>
      <c r="Y3">
        <v>555</v>
      </c>
      <c r="Z3">
        <v>1476</v>
      </c>
      <c r="AA3">
        <v>2229</v>
      </c>
      <c r="AB3">
        <v>1127</v>
      </c>
      <c r="AC3">
        <f>SUM(AA3:AB3)</f>
        <v>3356</v>
      </c>
      <c r="AD3">
        <v>245</v>
      </c>
      <c r="AE3">
        <v>21</v>
      </c>
      <c r="AF3">
        <v>6</v>
      </c>
      <c r="AG3">
        <v>1</v>
      </c>
    </row>
    <row r="4" spans="1:33" ht="26.25" customHeight="1">
      <c r="A4" s="6">
        <v>38749</v>
      </c>
      <c r="B4">
        <v>550</v>
      </c>
      <c r="C4">
        <v>548</v>
      </c>
      <c r="D4">
        <v>587</v>
      </c>
      <c r="E4">
        <v>117</v>
      </c>
      <c r="F4">
        <v>368</v>
      </c>
      <c r="G4">
        <v>2014</v>
      </c>
      <c r="H4">
        <v>515</v>
      </c>
      <c r="I4">
        <v>25</v>
      </c>
      <c r="J4">
        <v>39</v>
      </c>
      <c r="K4">
        <v>10</v>
      </c>
      <c r="L4">
        <v>102</v>
      </c>
      <c r="M4">
        <v>13</v>
      </c>
      <c r="N4">
        <v>110</v>
      </c>
      <c r="O4">
        <v>1</v>
      </c>
      <c r="P4">
        <v>0</v>
      </c>
      <c r="Q4">
        <v>23</v>
      </c>
      <c r="R4">
        <v>5</v>
      </c>
      <c r="S4">
        <v>4</v>
      </c>
      <c r="T4">
        <f aca="true" t="shared" si="0" ref="T4:T16">SUM(B4:S4)</f>
        <v>5031</v>
      </c>
      <c r="U4">
        <v>16</v>
      </c>
      <c r="V4">
        <v>154</v>
      </c>
      <c r="X4">
        <v>107</v>
      </c>
      <c r="Y4">
        <v>379</v>
      </c>
      <c r="Z4" s="11">
        <v>1497</v>
      </c>
      <c r="AA4">
        <v>2151</v>
      </c>
      <c r="AB4">
        <v>1121</v>
      </c>
      <c r="AC4">
        <f aca="true" t="shared" si="1" ref="AC4:AC16">SUM(AA4:AB4)</f>
        <v>3272</v>
      </c>
      <c r="AD4">
        <v>286</v>
      </c>
      <c r="AE4">
        <v>12</v>
      </c>
      <c r="AF4">
        <v>0</v>
      </c>
      <c r="AG4">
        <v>0</v>
      </c>
    </row>
    <row r="5" spans="1:33" ht="27" customHeight="1">
      <c r="A5" s="6">
        <v>38777</v>
      </c>
      <c r="B5">
        <v>508</v>
      </c>
      <c r="C5">
        <v>545</v>
      </c>
      <c r="D5">
        <v>588</v>
      </c>
      <c r="E5">
        <v>127</v>
      </c>
      <c r="F5">
        <v>333</v>
      </c>
      <c r="G5">
        <v>2169</v>
      </c>
      <c r="H5">
        <v>568</v>
      </c>
      <c r="I5">
        <v>18</v>
      </c>
      <c r="J5">
        <v>53</v>
      </c>
      <c r="K5">
        <v>21</v>
      </c>
      <c r="L5">
        <v>112</v>
      </c>
      <c r="M5">
        <v>12</v>
      </c>
      <c r="N5">
        <v>95</v>
      </c>
      <c r="O5">
        <v>5</v>
      </c>
      <c r="P5">
        <v>3</v>
      </c>
      <c r="Q5">
        <v>31</v>
      </c>
      <c r="R5">
        <v>3</v>
      </c>
      <c r="S5">
        <v>8</v>
      </c>
      <c r="T5">
        <f t="shared" si="0"/>
        <v>5199</v>
      </c>
      <c r="U5">
        <v>24</v>
      </c>
      <c r="V5">
        <v>171</v>
      </c>
      <c r="X5">
        <v>109</v>
      </c>
      <c r="Y5">
        <v>584</v>
      </c>
      <c r="Z5">
        <v>1674</v>
      </c>
      <c r="AA5">
        <v>2567</v>
      </c>
      <c r="AB5">
        <v>1455</v>
      </c>
      <c r="AC5">
        <f t="shared" si="1"/>
        <v>4022</v>
      </c>
      <c r="AD5">
        <v>288</v>
      </c>
      <c r="AE5">
        <v>6</v>
      </c>
      <c r="AF5">
        <v>1</v>
      </c>
      <c r="AG5">
        <v>2</v>
      </c>
    </row>
    <row r="6" spans="1:33" ht="26.25" customHeight="1">
      <c r="A6" s="6">
        <v>38808</v>
      </c>
      <c r="B6">
        <v>541</v>
      </c>
      <c r="C6">
        <v>556</v>
      </c>
      <c r="D6">
        <v>703</v>
      </c>
      <c r="E6">
        <v>123</v>
      </c>
      <c r="F6">
        <v>252</v>
      </c>
      <c r="G6">
        <v>2187</v>
      </c>
      <c r="H6">
        <v>516</v>
      </c>
      <c r="I6">
        <v>12</v>
      </c>
      <c r="J6">
        <v>30</v>
      </c>
      <c r="K6">
        <v>6</v>
      </c>
      <c r="L6">
        <v>42</v>
      </c>
      <c r="M6">
        <v>20</v>
      </c>
      <c r="N6">
        <v>53</v>
      </c>
      <c r="O6">
        <v>1</v>
      </c>
      <c r="P6">
        <v>1</v>
      </c>
      <c r="Q6">
        <v>12</v>
      </c>
      <c r="R6">
        <v>1</v>
      </c>
      <c r="S6">
        <v>2</v>
      </c>
      <c r="T6">
        <f t="shared" si="0"/>
        <v>5058</v>
      </c>
      <c r="U6">
        <v>11</v>
      </c>
      <c r="V6">
        <v>141</v>
      </c>
      <c r="X6">
        <v>108</v>
      </c>
      <c r="Y6">
        <v>558</v>
      </c>
      <c r="Z6">
        <v>1676</v>
      </c>
      <c r="AA6">
        <v>2321</v>
      </c>
      <c r="AB6">
        <v>1248</v>
      </c>
      <c r="AC6">
        <f t="shared" si="1"/>
        <v>3569</v>
      </c>
      <c r="AD6">
        <v>251.5</v>
      </c>
      <c r="AE6">
        <v>11</v>
      </c>
      <c r="AF6">
        <v>3</v>
      </c>
      <c r="AG6">
        <v>1</v>
      </c>
    </row>
    <row r="7" spans="1:33" ht="26.25" customHeight="1">
      <c r="A7" s="6">
        <v>38838</v>
      </c>
      <c r="B7">
        <v>544</v>
      </c>
      <c r="C7">
        <v>550</v>
      </c>
      <c r="D7">
        <v>543</v>
      </c>
      <c r="E7">
        <v>137</v>
      </c>
      <c r="F7">
        <v>298</v>
      </c>
      <c r="G7">
        <v>2250</v>
      </c>
      <c r="H7">
        <v>515</v>
      </c>
      <c r="I7">
        <v>37</v>
      </c>
      <c r="J7">
        <v>56</v>
      </c>
      <c r="K7">
        <v>8</v>
      </c>
      <c r="L7">
        <v>71</v>
      </c>
      <c r="M7">
        <v>28</v>
      </c>
      <c r="N7">
        <v>81</v>
      </c>
      <c r="O7">
        <v>1</v>
      </c>
      <c r="P7">
        <v>4</v>
      </c>
      <c r="Q7">
        <v>20</v>
      </c>
      <c r="R7">
        <v>4</v>
      </c>
      <c r="S7">
        <v>2</v>
      </c>
      <c r="T7">
        <f t="shared" si="0"/>
        <v>5149</v>
      </c>
      <c r="U7">
        <v>7</v>
      </c>
      <c r="V7">
        <v>166</v>
      </c>
      <c r="X7">
        <v>105</v>
      </c>
      <c r="Y7">
        <v>520</v>
      </c>
      <c r="Z7">
        <v>1725</v>
      </c>
      <c r="AA7">
        <v>2626</v>
      </c>
      <c r="AB7">
        <v>1257</v>
      </c>
      <c r="AC7">
        <f t="shared" si="1"/>
        <v>3883</v>
      </c>
      <c r="AD7">
        <v>218</v>
      </c>
      <c r="AE7">
        <v>9</v>
      </c>
      <c r="AF7">
        <v>3</v>
      </c>
      <c r="AG7">
        <v>0</v>
      </c>
    </row>
    <row r="8" spans="1:33" ht="24" customHeight="1">
      <c r="A8" s="6">
        <v>38869</v>
      </c>
      <c r="B8">
        <v>606</v>
      </c>
      <c r="C8">
        <v>741</v>
      </c>
      <c r="D8">
        <v>656</v>
      </c>
      <c r="E8">
        <v>131</v>
      </c>
      <c r="F8">
        <v>346</v>
      </c>
      <c r="G8">
        <v>3695</v>
      </c>
      <c r="H8">
        <v>756</v>
      </c>
      <c r="I8">
        <v>42</v>
      </c>
      <c r="J8">
        <v>119</v>
      </c>
      <c r="K8">
        <v>16</v>
      </c>
      <c r="L8">
        <v>53</v>
      </c>
      <c r="M8">
        <v>54</v>
      </c>
      <c r="N8">
        <v>129</v>
      </c>
      <c r="O8">
        <v>0</v>
      </c>
      <c r="P8">
        <v>1</v>
      </c>
      <c r="Q8">
        <v>34</v>
      </c>
      <c r="R8">
        <v>2</v>
      </c>
      <c r="S8">
        <v>2</v>
      </c>
      <c r="T8">
        <f t="shared" si="0"/>
        <v>7383</v>
      </c>
      <c r="U8">
        <v>5</v>
      </c>
      <c r="V8">
        <v>264</v>
      </c>
      <c r="X8">
        <v>115</v>
      </c>
      <c r="Y8">
        <v>704</v>
      </c>
      <c r="Z8">
        <v>1835</v>
      </c>
      <c r="AA8">
        <v>3224</v>
      </c>
      <c r="AB8">
        <v>1836</v>
      </c>
      <c r="AC8">
        <f t="shared" si="1"/>
        <v>5060</v>
      </c>
      <c r="AD8">
        <v>416</v>
      </c>
      <c r="AE8">
        <v>13</v>
      </c>
      <c r="AF8">
        <v>1</v>
      </c>
      <c r="AG8">
        <v>0</v>
      </c>
    </row>
    <row r="9" spans="1:33" ht="25.5" customHeight="1">
      <c r="A9" s="6">
        <v>38899</v>
      </c>
      <c r="B9">
        <v>634</v>
      </c>
      <c r="C9">
        <v>810</v>
      </c>
      <c r="D9">
        <v>762</v>
      </c>
      <c r="E9">
        <v>147</v>
      </c>
      <c r="F9">
        <v>305</v>
      </c>
      <c r="G9">
        <v>3564</v>
      </c>
      <c r="H9">
        <v>725</v>
      </c>
      <c r="I9">
        <v>41</v>
      </c>
      <c r="J9">
        <v>72</v>
      </c>
      <c r="K9">
        <v>11</v>
      </c>
      <c r="L9">
        <v>68</v>
      </c>
      <c r="M9">
        <v>38</v>
      </c>
      <c r="N9">
        <v>133</v>
      </c>
      <c r="O9">
        <v>0</v>
      </c>
      <c r="P9">
        <v>0</v>
      </c>
      <c r="Q9">
        <v>54</v>
      </c>
      <c r="R9">
        <v>2</v>
      </c>
      <c r="S9">
        <v>1</v>
      </c>
      <c r="T9">
        <f t="shared" si="0"/>
        <v>7367</v>
      </c>
      <c r="U9">
        <v>8</v>
      </c>
      <c r="V9">
        <v>196</v>
      </c>
      <c r="X9">
        <v>115</v>
      </c>
      <c r="Y9">
        <v>750</v>
      </c>
      <c r="Z9">
        <v>1945</v>
      </c>
      <c r="AA9">
        <v>3054</v>
      </c>
      <c r="AB9">
        <v>1603</v>
      </c>
      <c r="AC9">
        <f t="shared" si="1"/>
        <v>4657</v>
      </c>
      <c r="AD9">
        <v>248</v>
      </c>
      <c r="AE9">
        <v>5</v>
      </c>
      <c r="AF9">
        <v>3</v>
      </c>
      <c r="AG9">
        <v>1</v>
      </c>
    </row>
    <row r="10" spans="1:33" ht="24.75" customHeight="1">
      <c r="A10" s="6">
        <v>38930</v>
      </c>
      <c r="B10">
        <v>716</v>
      </c>
      <c r="C10">
        <v>752</v>
      </c>
      <c r="D10">
        <v>654</v>
      </c>
      <c r="E10">
        <v>92</v>
      </c>
      <c r="F10">
        <v>262</v>
      </c>
      <c r="G10">
        <v>3123</v>
      </c>
      <c r="H10">
        <v>594</v>
      </c>
      <c r="I10">
        <v>58</v>
      </c>
      <c r="J10">
        <v>82</v>
      </c>
      <c r="K10">
        <v>16</v>
      </c>
      <c r="L10">
        <v>60</v>
      </c>
      <c r="M10">
        <v>52</v>
      </c>
      <c r="N10">
        <v>92</v>
      </c>
      <c r="O10">
        <v>2</v>
      </c>
      <c r="P10">
        <v>8</v>
      </c>
      <c r="Q10">
        <v>22</v>
      </c>
      <c r="R10">
        <v>0</v>
      </c>
      <c r="S10">
        <v>7</v>
      </c>
      <c r="T10">
        <f t="shared" si="0"/>
        <v>6592</v>
      </c>
      <c r="U10">
        <v>8</v>
      </c>
      <c r="V10">
        <v>313</v>
      </c>
      <c r="X10">
        <v>154</v>
      </c>
      <c r="Y10">
        <v>514</v>
      </c>
      <c r="Z10">
        <v>2188</v>
      </c>
      <c r="AA10">
        <v>3141</v>
      </c>
      <c r="AB10">
        <v>1729</v>
      </c>
      <c r="AC10">
        <f t="shared" si="1"/>
        <v>4870</v>
      </c>
      <c r="AD10">
        <v>238</v>
      </c>
      <c r="AE10">
        <v>8</v>
      </c>
      <c r="AF10">
        <v>5</v>
      </c>
      <c r="AG10">
        <v>3</v>
      </c>
    </row>
    <row r="11" spans="1:33" ht="26.25" customHeight="1">
      <c r="A11" s="6">
        <v>38961</v>
      </c>
      <c r="B11">
        <v>553</v>
      </c>
      <c r="C11">
        <v>734</v>
      </c>
      <c r="D11">
        <v>717</v>
      </c>
      <c r="E11">
        <v>100</v>
      </c>
      <c r="F11">
        <v>385</v>
      </c>
      <c r="G11">
        <v>3261</v>
      </c>
      <c r="H11">
        <v>559</v>
      </c>
      <c r="I11">
        <v>47</v>
      </c>
      <c r="J11">
        <v>89</v>
      </c>
      <c r="K11">
        <v>9</v>
      </c>
      <c r="L11">
        <v>72</v>
      </c>
      <c r="M11">
        <v>38</v>
      </c>
      <c r="N11">
        <v>126</v>
      </c>
      <c r="O11">
        <v>1</v>
      </c>
      <c r="P11">
        <v>0</v>
      </c>
      <c r="Q11">
        <v>24</v>
      </c>
      <c r="R11">
        <v>0</v>
      </c>
      <c r="S11">
        <v>1</v>
      </c>
      <c r="T11">
        <f t="shared" si="0"/>
        <v>6716</v>
      </c>
      <c r="U11">
        <v>9</v>
      </c>
      <c r="V11">
        <v>215</v>
      </c>
      <c r="X11">
        <v>118</v>
      </c>
      <c r="Y11">
        <v>455</v>
      </c>
      <c r="Z11">
        <v>1957</v>
      </c>
      <c r="AA11">
        <v>2720</v>
      </c>
      <c r="AB11">
        <v>1303</v>
      </c>
      <c r="AC11">
        <f t="shared" si="1"/>
        <v>4023</v>
      </c>
      <c r="AD11">
        <v>163</v>
      </c>
      <c r="AE11">
        <v>7</v>
      </c>
      <c r="AF11">
        <v>6</v>
      </c>
      <c r="AG11">
        <v>0</v>
      </c>
    </row>
    <row r="12" spans="1:33" ht="26.25" customHeight="1">
      <c r="A12" s="6">
        <v>38991</v>
      </c>
      <c r="B12">
        <v>557</v>
      </c>
      <c r="C12">
        <v>664</v>
      </c>
      <c r="D12">
        <v>752</v>
      </c>
      <c r="E12">
        <v>89</v>
      </c>
      <c r="F12">
        <v>333</v>
      </c>
      <c r="G12">
        <v>2845</v>
      </c>
      <c r="H12">
        <v>602</v>
      </c>
      <c r="I12">
        <v>43</v>
      </c>
      <c r="J12">
        <v>45</v>
      </c>
      <c r="K12">
        <v>13</v>
      </c>
      <c r="L12">
        <v>66</v>
      </c>
      <c r="M12">
        <v>31</v>
      </c>
      <c r="N12">
        <v>96</v>
      </c>
      <c r="O12">
        <v>0</v>
      </c>
      <c r="P12">
        <v>2</v>
      </c>
      <c r="Q12">
        <v>20</v>
      </c>
      <c r="R12">
        <v>0</v>
      </c>
      <c r="S12">
        <v>9</v>
      </c>
      <c r="T12">
        <f t="shared" si="0"/>
        <v>6167</v>
      </c>
      <c r="U12">
        <v>8</v>
      </c>
      <c r="V12">
        <v>194</v>
      </c>
      <c r="X12">
        <v>110</v>
      </c>
      <c r="Y12">
        <v>460</v>
      </c>
      <c r="Z12">
        <v>2271</v>
      </c>
      <c r="AA12">
        <v>3056</v>
      </c>
      <c r="AB12">
        <v>1613</v>
      </c>
      <c r="AC12">
        <f t="shared" si="1"/>
        <v>4669</v>
      </c>
      <c r="AD12">
        <v>251</v>
      </c>
      <c r="AE12">
        <v>25</v>
      </c>
      <c r="AF12">
        <v>4</v>
      </c>
      <c r="AG12">
        <v>9</v>
      </c>
    </row>
    <row r="13" spans="1:33" ht="24.75" customHeight="1">
      <c r="A13" s="6">
        <v>39022</v>
      </c>
      <c r="B13">
        <v>475</v>
      </c>
      <c r="C13">
        <v>535</v>
      </c>
      <c r="D13">
        <v>757</v>
      </c>
      <c r="E13">
        <v>122</v>
      </c>
      <c r="F13">
        <v>236</v>
      </c>
      <c r="G13">
        <v>2443</v>
      </c>
      <c r="H13">
        <v>459</v>
      </c>
      <c r="I13">
        <v>35</v>
      </c>
      <c r="J13">
        <v>59</v>
      </c>
      <c r="K13">
        <v>5</v>
      </c>
      <c r="L13">
        <v>104</v>
      </c>
      <c r="M13">
        <v>16</v>
      </c>
      <c r="N13">
        <v>88</v>
      </c>
      <c r="O13">
        <v>1</v>
      </c>
      <c r="P13">
        <v>1</v>
      </c>
      <c r="Q13">
        <v>9</v>
      </c>
      <c r="R13">
        <v>1</v>
      </c>
      <c r="S13">
        <v>13</v>
      </c>
      <c r="T13">
        <f t="shared" si="0"/>
        <v>5359</v>
      </c>
      <c r="U13">
        <v>11</v>
      </c>
      <c r="V13">
        <v>124</v>
      </c>
      <c r="X13">
        <v>96</v>
      </c>
      <c r="Y13">
        <v>433</v>
      </c>
      <c r="Z13">
        <v>1932</v>
      </c>
      <c r="AA13">
        <v>2409</v>
      </c>
      <c r="AB13">
        <v>1255</v>
      </c>
      <c r="AC13">
        <f t="shared" si="1"/>
        <v>3664</v>
      </c>
      <c r="AD13">
        <v>191</v>
      </c>
      <c r="AE13">
        <v>28</v>
      </c>
      <c r="AF13">
        <v>10</v>
      </c>
      <c r="AG13">
        <v>7</v>
      </c>
    </row>
    <row r="14" spans="1:33" ht="25.5" customHeight="1">
      <c r="A14" s="6">
        <v>39052</v>
      </c>
      <c r="B14">
        <v>463</v>
      </c>
      <c r="C14">
        <v>498</v>
      </c>
      <c r="D14">
        <v>676</v>
      </c>
      <c r="E14">
        <v>110</v>
      </c>
      <c r="F14">
        <v>235</v>
      </c>
      <c r="G14">
        <v>1725</v>
      </c>
      <c r="H14">
        <v>361</v>
      </c>
      <c r="I14">
        <v>26</v>
      </c>
      <c r="J14">
        <v>49</v>
      </c>
      <c r="K14">
        <v>10</v>
      </c>
      <c r="L14">
        <v>75</v>
      </c>
      <c r="M14">
        <v>12</v>
      </c>
      <c r="N14">
        <v>86</v>
      </c>
      <c r="O14">
        <v>1</v>
      </c>
      <c r="P14">
        <v>1</v>
      </c>
      <c r="Q14">
        <v>15</v>
      </c>
      <c r="R14">
        <v>1</v>
      </c>
      <c r="S14">
        <v>28</v>
      </c>
      <c r="T14">
        <f t="shared" si="0"/>
        <v>4372</v>
      </c>
      <c r="U14">
        <v>8</v>
      </c>
      <c r="V14">
        <v>118</v>
      </c>
      <c r="X14">
        <v>103</v>
      </c>
      <c r="Y14">
        <v>414</v>
      </c>
      <c r="Z14">
        <v>1856</v>
      </c>
      <c r="AA14">
        <v>2404</v>
      </c>
      <c r="AB14">
        <v>1264</v>
      </c>
      <c r="AC14">
        <f t="shared" si="1"/>
        <v>3668</v>
      </c>
      <c r="AD14">
        <v>157</v>
      </c>
      <c r="AE14">
        <v>32</v>
      </c>
      <c r="AF14">
        <v>14</v>
      </c>
      <c r="AG14">
        <v>5</v>
      </c>
    </row>
    <row r="15" spans="20:29" ht="12.75">
      <c r="T15">
        <f t="shared" si="0"/>
        <v>0</v>
      </c>
      <c r="AC15">
        <f t="shared" si="1"/>
        <v>0</v>
      </c>
    </row>
    <row r="16" spans="1:33" ht="24.75" customHeight="1">
      <c r="A16" s="7" t="s">
        <v>19</v>
      </c>
      <c r="B16">
        <f aca="true" t="shared" si="2" ref="B16:L16">SUM(B2:B14)</f>
        <v>6662</v>
      </c>
      <c r="C16">
        <f t="shared" si="2"/>
        <v>7399</v>
      </c>
      <c r="D16">
        <f t="shared" si="2"/>
        <v>7855</v>
      </c>
      <c r="E16">
        <f t="shared" si="2"/>
        <v>1390</v>
      </c>
      <c r="F16">
        <f t="shared" si="2"/>
        <v>3703</v>
      </c>
      <c r="G16">
        <f t="shared" si="2"/>
        <v>30902</v>
      </c>
      <c r="H16">
        <f t="shared" si="2"/>
        <v>6511</v>
      </c>
      <c r="I16">
        <f t="shared" si="2"/>
        <v>396</v>
      </c>
      <c r="J16">
        <f t="shared" si="2"/>
        <v>714</v>
      </c>
      <c r="K16">
        <f t="shared" si="2"/>
        <v>132</v>
      </c>
      <c r="L16">
        <f t="shared" si="2"/>
        <v>944</v>
      </c>
      <c r="M16">
        <f>SUM(M3:M14)</f>
        <v>327</v>
      </c>
      <c r="N16">
        <f>SUM(N2:N14)</f>
        <v>1110</v>
      </c>
      <c r="O16">
        <f>SUM(O2:O14)</f>
        <v>14</v>
      </c>
      <c r="P16">
        <f>SUM(P3:P14)</f>
        <v>22</v>
      </c>
      <c r="Q16">
        <f aca="true" t="shared" si="3" ref="Q16:X16">SUM(Q2:Q14)</f>
        <v>279</v>
      </c>
      <c r="R16">
        <f t="shared" si="3"/>
        <v>26</v>
      </c>
      <c r="S16">
        <f t="shared" si="3"/>
        <v>85</v>
      </c>
      <c r="T16">
        <f t="shared" si="0"/>
        <v>68471</v>
      </c>
      <c r="U16">
        <f t="shared" si="3"/>
        <v>139</v>
      </c>
      <c r="V16">
        <f t="shared" si="3"/>
        <v>2225</v>
      </c>
      <c r="W16">
        <f t="shared" si="3"/>
        <v>0</v>
      </c>
      <c r="X16">
        <f t="shared" si="3"/>
        <v>1361</v>
      </c>
      <c r="Y16">
        <f>SUM(Y3:Y14)</f>
        <v>6326</v>
      </c>
      <c r="Z16">
        <f aca="true" t="shared" si="4" ref="Z16:AG16">SUM(Z2:Z14)</f>
        <v>22032</v>
      </c>
      <c r="AA16">
        <f t="shared" si="4"/>
        <v>31902</v>
      </c>
      <c r="AB16">
        <f t="shared" si="4"/>
        <v>16811</v>
      </c>
      <c r="AC16">
        <f t="shared" si="1"/>
        <v>48713</v>
      </c>
      <c r="AD16">
        <f t="shared" si="4"/>
        <v>2952.5</v>
      </c>
      <c r="AE16">
        <f t="shared" si="4"/>
        <v>177</v>
      </c>
      <c r="AF16">
        <f t="shared" si="4"/>
        <v>56</v>
      </c>
      <c r="AG16">
        <f t="shared" si="4"/>
        <v>29</v>
      </c>
    </row>
  </sheetData>
  <sheetProtection/>
  <printOptions gridLines="1"/>
  <pageMargins left="0.75" right="0.75" top="1" bottom="1" header="0.5" footer="0.5"/>
  <pageSetup fitToWidth="3" horizontalDpi="600" verticalDpi="600" orientation="landscape" r:id="rId1"/>
  <colBreaks count="1" manualBreakCount="1">
    <brk id="12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7"/>
  <sheetViews>
    <sheetView zoomScale="75" zoomScaleNormal="75" zoomScalePageLayoutView="0" workbookViewId="0" topLeftCell="A1">
      <pane xSplit="2" ySplit="4" topLeftCell="C1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0" sqref="C150"/>
    </sheetView>
  </sheetViews>
  <sheetFormatPr defaultColWidth="9.140625" defaultRowHeight="12.75"/>
  <cols>
    <col min="1" max="1" width="4.8515625" style="304" bestFit="1" customWidth="1"/>
    <col min="2" max="2" width="9.7109375" style="304" customWidth="1"/>
    <col min="3" max="3" width="11.00390625" style="221" customWidth="1"/>
    <col min="4" max="4" width="10.421875" style="221" customWidth="1"/>
    <col min="5" max="5" width="11.28125" style="221" customWidth="1"/>
    <col min="6" max="6" width="10.57421875" style="221" customWidth="1"/>
    <col min="7" max="7" width="10.421875" style="221" customWidth="1"/>
    <col min="8" max="8" width="9.8515625" style="221" customWidth="1"/>
    <col min="9" max="9" width="10.28125" style="221" customWidth="1"/>
    <col min="10" max="10" width="12.421875" style="221" customWidth="1"/>
    <col min="11" max="11" width="10.421875" style="221" customWidth="1"/>
    <col min="12" max="12" width="10.28125" style="221" customWidth="1"/>
    <col min="13" max="13" width="10.8515625" style="221" customWidth="1"/>
    <col min="14" max="14" width="11.00390625" style="221" customWidth="1"/>
    <col min="15" max="15" width="10.28125" style="221" customWidth="1"/>
    <col min="16" max="16" width="10.00390625" style="221" customWidth="1"/>
    <col min="17" max="17" width="10.7109375" style="221" customWidth="1"/>
    <col min="18" max="20" width="10.57421875" style="221" customWidth="1"/>
    <col min="21" max="21" width="10.28125" style="221" customWidth="1"/>
    <col min="22" max="22" width="10.00390625" style="221" customWidth="1"/>
    <col min="23" max="23" width="10.57421875" style="221" customWidth="1"/>
    <col min="24" max="24" width="10.421875" style="221" customWidth="1"/>
    <col min="25" max="25" width="10.28125" style="221" customWidth="1"/>
    <col min="26" max="26" width="10.421875" style="221" customWidth="1"/>
    <col min="27" max="27" width="10.28125" style="221" customWidth="1"/>
    <col min="28" max="29" width="10.421875" style="221" customWidth="1"/>
    <col min="30" max="30" width="17.421875" style="221" customWidth="1"/>
    <col min="31" max="31" width="12.421875" style="221" customWidth="1"/>
    <col min="32" max="33" width="9.8515625" style="221" customWidth="1"/>
    <col min="34" max="34" width="10.421875" style="221" customWidth="1"/>
    <col min="35" max="16384" width="9.140625" style="221" customWidth="1"/>
  </cols>
  <sheetData>
    <row r="1" spans="1:34" ht="16.5" thickBot="1" thickTop="1">
      <c r="A1" s="218"/>
      <c r="B1" s="219"/>
      <c r="C1" s="394" t="s">
        <v>84</v>
      </c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6"/>
    </row>
    <row r="2" spans="1:34" s="233" customFormat="1" ht="30" customHeight="1" thickBot="1" thickTop="1">
      <c r="A2" s="222"/>
      <c r="B2" s="223" t="s">
        <v>90</v>
      </c>
      <c r="C2" s="224" t="s">
        <v>57</v>
      </c>
      <c r="D2" s="225" t="s">
        <v>58</v>
      </c>
      <c r="E2" s="225" t="s">
        <v>59</v>
      </c>
      <c r="F2" s="226" t="s">
        <v>60</v>
      </c>
      <c r="G2" s="227" t="s">
        <v>61</v>
      </c>
      <c r="H2" s="225" t="s">
        <v>62</v>
      </c>
      <c r="I2" s="225" t="s">
        <v>63</v>
      </c>
      <c r="J2" s="226" t="s">
        <v>64</v>
      </c>
      <c r="K2" s="227" t="s">
        <v>65</v>
      </c>
      <c r="L2" s="225" t="s">
        <v>66</v>
      </c>
      <c r="M2" s="226" t="s">
        <v>67</v>
      </c>
      <c r="N2" s="220" t="s">
        <v>21</v>
      </c>
      <c r="O2" s="225" t="s">
        <v>68</v>
      </c>
      <c r="P2" s="225" t="s">
        <v>69</v>
      </c>
      <c r="Q2" s="228" t="s">
        <v>42</v>
      </c>
      <c r="R2" s="228" t="s">
        <v>9</v>
      </c>
      <c r="S2" s="228" t="s">
        <v>10</v>
      </c>
      <c r="T2" s="220" t="s">
        <v>11</v>
      </c>
      <c r="U2" s="229" t="s">
        <v>70</v>
      </c>
      <c r="V2" s="220" t="s">
        <v>12</v>
      </c>
      <c r="W2" s="225" t="s">
        <v>71</v>
      </c>
      <c r="X2" s="227" t="s">
        <v>99</v>
      </c>
      <c r="Y2" s="226" t="s">
        <v>72</v>
      </c>
      <c r="Z2" s="230" t="s">
        <v>73</v>
      </c>
      <c r="AA2" s="226" t="s">
        <v>74</v>
      </c>
      <c r="AB2" s="230" t="s">
        <v>75</v>
      </c>
      <c r="AC2" s="227" t="s">
        <v>76</v>
      </c>
      <c r="AD2" s="229" t="s">
        <v>77</v>
      </c>
      <c r="AE2" s="231" t="s">
        <v>78</v>
      </c>
      <c r="AF2" s="227" t="s">
        <v>79</v>
      </c>
      <c r="AG2" s="225" t="s">
        <v>80</v>
      </c>
      <c r="AH2" s="232" t="s">
        <v>81</v>
      </c>
    </row>
    <row r="3" spans="1:34" ht="13.5" customHeight="1" hidden="1" thickBot="1" thickTop="1">
      <c r="A3" s="390" t="s">
        <v>86</v>
      </c>
      <c r="B3" s="391"/>
      <c r="C3" s="234">
        <v>0</v>
      </c>
      <c r="D3" s="235">
        <v>0</v>
      </c>
      <c r="E3" s="235">
        <v>0</v>
      </c>
      <c r="F3" s="234">
        <v>0</v>
      </c>
      <c r="G3" s="236">
        <v>0</v>
      </c>
      <c r="H3" s="235">
        <v>0</v>
      </c>
      <c r="I3" s="235">
        <v>0</v>
      </c>
      <c r="J3" s="237">
        <v>0</v>
      </c>
      <c r="K3" s="234">
        <v>0</v>
      </c>
      <c r="L3" s="235">
        <v>0</v>
      </c>
      <c r="M3" s="234">
        <v>0</v>
      </c>
      <c r="N3" s="236">
        <v>0</v>
      </c>
      <c r="O3" s="235">
        <v>0</v>
      </c>
      <c r="P3" s="235">
        <v>0</v>
      </c>
      <c r="Q3" s="235">
        <v>0</v>
      </c>
      <c r="R3" s="235">
        <v>0</v>
      </c>
      <c r="S3" s="235">
        <v>0</v>
      </c>
      <c r="T3" s="238">
        <v>0</v>
      </c>
      <c r="U3" s="239">
        <f>SUM(C3:T3)</f>
        <v>0</v>
      </c>
      <c r="V3" s="240">
        <v>0</v>
      </c>
      <c r="W3" s="235">
        <v>0</v>
      </c>
      <c r="X3" s="234"/>
      <c r="Y3" s="237">
        <v>0</v>
      </c>
      <c r="Z3" s="241">
        <v>0</v>
      </c>
      <c r="AA3" s="234">
        <v>0</v>
      </c>
      <c r="AB3" s="242">
        <v>0</v>
      </c>
      <c r="AC3" s="238">
        <v>0</v>
      </c>
      <c r="AD3" s="239">
        <f>SUM(AB3:AC3)</f>
        <v>0</v>
      </c>
      <c r="AE3" s="243">
        <v>0</v>
      </c>
      <c r="AF3" s="234">
        <v>0</v>
      </c>
      <c r="AG3" s="235">
        <v>0</v>
      </c>
      <c r="AH3" s="244">
        <v>0</v>
      </c>
    </row>
    <row r="4" spans="1:34" ht="13.5" customHeight="1" hidden="1" thickBot="1">
      <c r="A4" s="392" t="s">
        <v>87</v>
      </c>
      <c r="B4" s="393"/>
      <c r="C4" s="245">
        <f>SUM(Stats2003!B2:B4)</f>
        <v>970</v>
      </c>
      <c r="D4" s="246">
        <f>SUM(Stats2003!C2:C4)</f>
        <v>1142</v>
      </c>
      <c r="E4" s="246">
        <f>SUM(Stats2003!D2:D4)</f>
        <v>1332</v>
      </c>
      <c r="F4" s="245">
        <f>SUM(Stats2003!E2:E4)</f>
        <v>175</v>
      </c>
      <c r="G4" s="247">
        <f>SUM(Stats2003!F2:F4)</f>
        <v>686</v>
      </c>
      <c r="H4" s="246">
        <f>SUM(Stats2003!G2:G4)</f>
        <v>3548</v>
      </c>
      <c r="I4" s="246">
        <f>SUM(Stats2003!H2:H4)</f>
        <v>907</v>
      </c>
      <c r="J4" s="248">
        <f>SUM(Stats2003!I2:I4)</f>
        <v>1</v>
      </c>
      <c r="K4" s="245">
        <v>0</v>
      </c>
      <c r="L4" s="246">
        <v>0</v>
      </c>
      <c r="M4" s="245">
        <v>0</v>
      </c>
      <c r="N4" s="247">
        <v>0</v>
      </c>
      <c r="O4" s="246">
        <v>0</v>
      </c>
      <c r="P4" s="246">
        <v>0</v>
      </c>
      <c r="Q4" s="246">
        <v>0</v>
      </c>
      <c r="R4" s="246">
        <f>SUM(Stats2003!J2:J4)</f>
        <v>15</v>
      </c>
      <c r="S4" s="246">
        <f>SUM(Stats2003!K2:K4)</f>
        <v>3</v>
      </c>
      <c r="T4" s="249">
        <f>SUM(Stats2003!L2:L4)</f>
        <v>16</v>
      </c>
      <c r="U4" s="250">
        <f>SUM(C4:T4)</f>
        <v>8795</v>
      </c>
      <c r="V4" s="251">
        <v>0</v>
      </c>
      <c r="W4" s="246">
        <v>0</v>
      </c>
      <c r="X4" s="245"/>
      <c r="Y4" s="248">
        <v>0</v>
      </c>
      <c r="Z4" s="252">
        <v>0</v>
      </c>
      <c r="AA4" s="245">
        <f>SUM(Stats2003!P2:P4)</f>
        <v>1912</v>
      </c>
      <c r="AB4" s="253">
        <f>SUM(Stats2003!Q2:Q4)</f>
        <v>3382</v>
      </c>
      <c r="AC4" s="249">
        <f>SUM(Stats2003!R2:R4)</f>
        <v>1640</v>
      </c>
      <c r="AD4" s="250">
        <f>SUM(AB4:AC4)</f>
        <v>5022</v>
      </c>
      <c r="AE4" s="254">
        <f>SUM(Stats2003!S2:S4)</f>
        <v>40.25</v>
      </c>
      <c r="AF4" s="245">
        <v>0</v>
      </c>
      <c r="AG4" s="246">
        <v>0</v>
      </c>
      <c r="AH4" s="255">
        <v>0</v>
      </c>
    </row>
    <row r="5" spans="1:34" ht="15.75" thickTop="1">
      <c r="A5" s="386">
        <v>2004</v>
      </c>
      <c r="B5" s="256" t="s">
        <v>19</v>
      </c>
      <c r="C5" s="245">
        <f>SUM(Stats2004!B2:B4)</f>
        <v>1405</v>
      </c>
      <c r="D5" s="246">
        <f>SUM(Stats2004!C2:C4)</f>
        <v>1225</v>
      </c>
      <c r="E5" s="246">
        <f>SUM(Stats2004!D2:D4)</f>
        <v>1451</v>
      </c>
      <c r="F5" s="245">
        <f>SUM(Stats2004!E2:E4)</f>
        <v>242</v>
      </c>
      <c r="G5" s="247">
        <f>SUM(Stats2004!F2:F4)</f>
        <v>1184</v>
      </c>
      <c r="H5" s="246">
        <f>SUM(Stats2004!G2:G4)</f>
        <v>6473</v>
      </c>
      <c r="I5" s="246">
        <f>SUM(Stats2004!H2:H4)</f>
        <v>1442</v>
      </c>
      <c r="J5" s="248">
        <f>SUM(Stats2004!I2:I4)</f>
        <v>1</v>
      </c>
      <c r="K5" s="245">
        <v>0</v>
      </c>
      <c r="L5" s="246">
        <v>0</v>
      </c>
      <c r="M5" s="245">
        <v>0</v>
      </c>
      <c r="N5" s="247">
        <f>SUM(Stats2004!V2:V4)</f>
        <v>0</v>
      </c>
      <c r="O5" s="246">
        <f>SUM(Stats2004!Z2:Z4)</f>
        <v>0</v>
      </c>
      <c r="P5" s="246">
        <f>SUM(Stats2004!U2:U4)</f>
        <v>0</v>
      </c>
      <c r="Q5" s="246">
        <f>SUM(Stats2004!O2:O4)</f>
        <v>31</v>
      </c>
      <c r="R5" s="246">
        <f>SUM(Stats2004!J2:J4)</f>
        <v>157</v>
      </c>
      <c r="S5" s="246">
        <f>SUM(Stats2004!K2:K4)</f>
        <v>17</v>
      </c>
      <c r="T5" s="249">
        <f>SUM(Stats2004!L2:L4)</f>
        <v>17</v>
      </c>
      <c r="U5" s="250">
        <f>SUM(C5:T5)</f>
        <v>13645</v>
      </c>
      <c r="V5" s="251">
        <f>SUM(Stats2004!M2:M4)</f>
        <v>44</v>
      </c>
      <c r="W5" s="246">
        <f>SUM(Stats2004!N2:N4)</f>
        <v>198</v>
      </c>
      <c r="X5" s="245"/>
      <c r="Y5" s="248">
        <f>SUM(Stats2004!P2:P4)</f>
        <v>0</v>
      </c>
      <c r="Z5" s="252">
        <v>0</v>
      </c>
      <c r="AA5" s="245">
        <f>SUM(Stats2004!Q2:Q4)</f>
        <v>2869</v>
      </c>
      <c r="AB5" s="253">
        <f>SUM(Stats2004!R2:R4)</f>
        <v>6159</v>
      </c>
      <c r="AC5" s="249">
        <f>SUM(Stats2004!S2:S4)</f>
        <v>3535</v>
      </c>
      <c r="AD5" s="250">
        <f>SUM(AB5:AC5)</f>
        <v>9694</v>
      </c>
      <c r="AE5" s="254">
        <f>SUM(Stats2004!T2:T4)</f>
        <v>172</v>
      </c>
      <c r="AF5" s="245">
        <f>SUM(Stats2004!W2:W4)</f>
        <v>0</v>
      </c>
      <c r="AG5" s="246">
        <f>SUM(Stats2004!X2:X4)</f>
        <v>0</v>
      </c>
      <c r="AH5" s="255">
        <f>SUM(Stats2004!Y2:Y4)</f>
        <v>0</v>
      </c>
    </row>
    <row r="6" spans="1:34" ht="15">
      <c r="A6" s="387"/>
      <c r="B6" s="257" t="s">
        <v>82</v>
      </c>
      <c r="C6" s="258">
        <f aca="true" t="shared" si="0" ref="C6:J6">C5-C4</f>
        <v>435</v>
      </c>
      <c r="D6" s="259">
        <f t="shared" si="0"/>
        <v>83</v>
      </c>
      <c r="E6" s="259">
        <f t="shared" si="0"/>
        <v>119</v>
      </c>
      <c r="F6" s="260">
        <f t="shared" si="0"/>
        <v>67</v>
      </c>
      <c r="G6" s="261">
        <f t="shared" si="0"/>
        <v>498</v>
      </c>
      <c r="H6" s="259">
        <f t="shared" si="0"/>
        <v>2925</v>
      </c>
      <c r="I6" s="259">
        <f t="shared" si="0"/>
        <v>535</v>
      </c>
      <c r="J6" s="262">
        <f t="shared" si="0"/>
        <v>0</v>
      </c>
      <c r="K6" s="263"/>
      <c r="L6" s="259"/>
      <c r="M6" s="260"/>
      <c r="N6" s="261"/>
      <c r="O6" s="259"/>
      <c r="P6" s="259"/>
      <c r="Q6" s="259"/>
      <c r="R6" s="259">
        <f>R5-R4</f>
        <v>142</v>
      </c>
      <c r="S6" s="259">
        <f>S5-S4</f>
        <v>14</v>
      </c>
      <c r="T6" s="264">
        <f>T5-T4</f>
        <v>1</v>
      </c>
      <c r="U6" s="265">
        <f>U5-U4</f>
        <v>4850</v>
      </c>
      <c r="V6" s="266"/>
      <c r="W6" s="259"/>
      <c r="X6" s="260"/>
      <c r="Y6" s="262"/>
      <c r="Z6" s="263"/>
      <c r="AA6" s="260">
        <f>AA5-AA4</f>
        <v>957</v>
      </c>
      <c r="AB6" s="261">
        <f>AB5-AB4</f>
        <v>2777</v>
      </c>
      <c r="AC6" s="264">
        <f>AC5-AC4</f>
        <v>1895</v>
      </c>
      <c r="AD6" s="265">
        <f>AD5-AD4</f>
        <v>4672</v>
      </c>
      <c r="AE6" s="267">
        <f>AE5-AE4</f>
        <v>131.75</v>
      </c>
      <c r="AF6" s="263"/>
      <c r="AG6" s="259"/>
      <c r="AH6" s="268"/>
    </row>
    <row r="7" spans="1:34" s="270" customFormat="1" ht="15.75" thickBot="1">
      <c r="A7" s="397"/>
      <c r="B7" s="269" t="s">
        <v>83</v>
      </c>
      <c r="C7" s="270">
        <f aca="true" t="shared" si="1" ref="C7:J7">C6/C4</f>
        <v>0.4484536082474227</v>
      </c>
      <c r="D7" s="271">
        <f t="shared" si="1"/>
        <v>0.07267950963222417</v>
      </c>
      <c r="E7" s="271">
        <f t="shared" si="1"/>
        <v>0.08933933933933934</v>
      </c>
      <c r="F7" s="272">
        <f t="shared" si="1"/>
        <v>0.38285714285714284</v>
      </c>
      <c r="G7" s="273">
        <f t="shared" si="1"/>
        <v>0.7259475218658892</v>
      </c>
      <c r="H7" s="271">
        <f t="shared" si="1"/>
        <v>0.8244081172491544</v>
      </c>
      <c r="I7" s="271">
        <f t="shared" si="1"/>
        <v>0.5898566703417861</v>
      </c>
      <c r="J7" s="274">
        <f t="shared" si="1"/>
        <v>0</v>
      </c>
      <c r="K7" s="275"/>
      <c r="L7" s="271"/>
      <c r="M7" s="272"/>
      <c r="N7" s="273"/>
      <c r="O7" s="271"/>
      <c r="P7" s="271"/>
      <c r="Q7" s="271"/>
      <c r="R7" s="271">
        <f>R6/R4</f>
        <v>9.466666666666667</v>
      </c>
      <c r="S7" s="271">
        <f>S6/S4</f>
        <v>4.666666666666667</v>
      </c>
      <c r="T7" s="276">
        <f>T6/T4</f>
        <v>0.0625</v>
      </c>
      <c r="U7" s="277">
        <f>U6/U4</f>
        <v>0.5514496873223422</v>
      </c>
      <c r="V7" s="278"/>
      <c r="W7" s="271"/>
      <c r="X7" s="272"/>
      <c r="Y7" s="274"/>
      <c r="Z7" s="275"/>
      <c r="AA7" s="272">
        <f>AA6/AA4</f>
        <v>0.5005230125523012</v>
      </c>
      <c r="AB7" s="273">
        <f>AB6/AB4</f>
        <v>0.8211117681845063</v>
      </c>
      <c r="AC7" s="276">
        <f>AC6/AC4</f>
        <v>1.1554878048780488</v>
      </c>
      <c r="AD7" s="277">
        <f>AD6/AD4</f>
        <v>0.9303066507367582</v>
      </c>
      <c r="AE7" s="279">
        <f>AE6/AE4</f>
        <v>3.2732919254658386</v>
      </c>
      <c r="AF7" s="275"/>
      <c r="AG7" s="271"/>
      <c r="AH7" s="280"/>
    </row>
    <row r="8" spans="1:34" ht="15">
      <c r="A8" s="389">
        <v>2005</v>
      </c>
      <c r="B8" s="256" t="s">
        <v>19</v>
      </c>
      <c r="C8" s="245">
        <f>SUM(Stats2005!B3:B5)</f>
        <v>1518</v>
      </c>
      <c r="D8" s="246">
        <f>SUM(Stats2005!C3:C5)</f>
        <v>1412</v>
      </c>
      <c r="E8" s="246">
        <f>SUM(Stats2005!D3:D5)</f>
        <v>1896</v>
      </c>
      <c r="F8" s="245">
        <f>SUM(Stats2005!E3:E5)</f>
        <v>283</v>
      </c>
      <c r="G8" s="247">
        <f>SUM(Stats2005!F3:F5)</f>
        <v>968</v>
      </c>
      <c r="H8" s="246">
        <f>SUM(Stats2005!G3:G5)</f>
        <v>5955</v>
      </c>
      <c r="I8" s="246">
        <f>SUM(Stats2005!H3:H5)</f>
        <v>1729</v>
      </c>
      <c r="J8" s="248">
        <f>SUM(Stats2005!I3:I5)</f>
        <v>33</v>
      </c>
      <c r="K8" s="245">
        <f>SUM(Stats2005!J3:J5)</f>
        <v>76</v>
      </c>
      <c r="L8" s="246">
        <f>SUM(Stats2005!K3:K5)</f>
        <v>21</v>
      </c>
      <c r="M8" s="245">
        <f>SUM(Stats2005!P3:P5)</f>
        <v>11</v>
      </c>
      <c r="N8" s="247">
        <f>SUM(Stats2005!L3:L5)</f>
        <v>247</v>
      </c>
      <c r="O8" s="246">
        <f>SUM(Stats2005!M3:M5)</f>
        <v>28</v>
      </c>
      <c r="P8" s="246">
        <f>SUM(Stats2005!N3:N5)</f>
        <v>133</v>
      </c>
      <c r="Q8" s="246">
        <f>SUM(Stats2005!O3:O5)</f>
        <v>26</v>
      </c>
      <c r="R8" s="246">
        <f>SUM(Stats2005!Q3:Q5)</f>
        <v>91</v>
      </c>
      <c r="S8" s="246">
        <f>SUM(Stats2005!R3:R5)</f>
        <v>13</v>
      </c>
      <c r="T8" s="249">
        <f>SUM(Stats2005!S3:S5)</f>
        <v>28</v>
      </c>
      <c r="U8" s="250">
        <f>SUM(C8:T8)</f>
        <v>14468</v>
      </c>
      <c r="V8" s="251">
        <f>SUM(Stats2005!U3:U5)</f>
        <v>90</v>
      </c>
      <c r="W8" s="246">
        <f>SUM(Stats2005!V3:V5)</f>
        <v>608</v>
      </c>
      <c r="X8" s="245" t="s">
        <v>98</v>
      </c>
      <c r="Y8" s="248">
        <f>SUM(Stats2005!W3:W5)</f>
        <v>292</v>
      </c>
      <c r="Z8" s="252">
        <f>SUM(Stats2005!X3:X5)</f>
        <v>303</v>
      </c>
      <c r="AA8" s="245">
        <f>SUM(Stats2005!Y3:Y5)</f>
        <v>4522</v>
      </c>
      <c r="AB8" s="253">
        <f>SUM(Stats2005!Z3:Z5)</f>
        <v>7471</v>
      </c>
      <c r="AC8" s="249">
        <f>SUM(Stats2005!AA3:AA5)</f>
        <v>3236</v>
      </c>
      <c r="AD8" s="250">
        <f>SUM(AB8:AC8)</f>
        <v>10707</v>
      </c>
      <c r="AE8" s="254">
        <f>SUM(Stats2005!AC3:AC5)</f>
        <v>445.5</v>
      </c>
      <c r="AF8" s="245">
        <f>SUM(Stats2005!AD3:AD5)</f>
        <v>28</v>
      </c>
      <c r="AG8" s="246">
        <f>SUM(Stats2005!AE3:AE5)</f>
        <v>19</v>
      </c>
      <c r="AH8" s="255">
        <f>SUM(Stats2005!AF3:AF5)</f>
        <v>5</v>
      </c>
    </row>
    <row r="9" spans="1:34" ht="15">
      <c r="A9" s="389"/>
      <c r="B9" s="257" t="s">
        <v>82</v>
      </c>
      <c r="C9" s="258">
        <f aca="true" t="shared" si="2" ref="C9:AE9">C8-C5</f>
        <v>113</v>
      </c>
      <c r="D9" s="259">
        <f t="shared" si="2"/>
        <v>187</v>
      </c>
      <c r="E9" s="259">
        <f t="shared" si="2"/>
        <v>445</v>
      </c>
      <c r="F9" s="260">
        <f t="shared" si="2"/>
        <v>41</v>
      </c>
      <c r="G9" s="261">
        <f t="shared" si="2"/>
        <v>-216</v>
      </c>
      <c r="H9" s="259">
        <f t="shared" si="2"/>
        <v>-518</v>
      </c>
      <c r="I9" s="259">
        <f t="shared" si="2"/>
        <v>287</v>
      </c>
      <c r="J9" s="262">
        <f t="shared" si="2"/>
        <v>32</v>
      </c>
      <c r="K9" s="263"/>
      <c r="L9" s="259"/>
      <c r="M9" s="260"/>
      <c r="N9" s="261"/>
      <c r="O9" s="259"/>
      <c r="P9" s="259"/>
      <c r="Q9" s="259">
        <f t="shared" si="2"/>
        <v>-5</v>
      </c>
      <c r="R9" s="259">
        <f t="shared" si="2"/>
        <v>-66</v>
      </c>
      <c r="S9" s="259">
        <f t="shared" si="2"/>
        <v>-4</v>
      </c>
      <c r="T9" s="264">
        <f t="shared" si="2"/>
        <v>11</v>
      </c>
      <c r="U9" s="265">
        <f t="shared" si="2"/>
        <v>823</v>
      </c>
      <c r="V9" s="266">
        <f t="shared" si="2"/>
        <v>46</v>
      </c>
      <c r="W9" s="259">
        <f t="shared" si="2"/>
        <v>410</v>
      </c>
      <c r="X9" s="260"/>
      <c r="Y9" s="262"/>
      <c r="Z9" s="263"/>
      <c r="AA9" s="260">
        <f t="shared" si="2"/>
        <v>1653</v>
      </c>
      <c r="AB9" s="261">
        <f t="shared" si="2"/>
        <v>1312</v>
      </c>
      <c r="AC9" s="264">
        <f t="shared" si="2"/>
        <v>-299</v>
      </c>
      <c r="AD9" s="265">
        <f t="shared" si="2"/>
        <v>1013</v>
      </c>
      <c r="AE9" s="267">
        <f t="shared" si="2"/>
        <v>273.5</v>
      </c>
      <c r="AF9" s="263"/>
      <c r="AG9" s="259"/>
      <c r="AH9" s="268"/>
    </row>
    <row r="10" spans="1:34" s="291" customFormat="1" ht="15.75" thickBot="1">
      <c r="A10" s="389"/>
      <c r="B10" s="269" t="s">
        <v>83</v>
      </c>
      <c r="C10" s="270">
        <f aca="true" t="shared" si="3" ref="C10:AE10">C9/C5</f>
        <v>0.0804270462633452</v>
      </c>
      <c r="D10" s="281">
        <f t="shared" si="3"/>
        <v>0.1526530612244898</v>
      </c>
      <c r="E10" s="281">
        <f t="shared" si="3"/>
        <v>0.30668504479669195</v>
      </c>
      <c r="F10" s="282">
        <f t="shared" si="3"/>
        <v>0.16942148760330578</v>
      </c>
      <c r="G10" s="283">
        <f t="shared" si="3"/>
        <v>-0.18243243243243243</v>
      </c>
      <c r="H10" s="281">
        <f t="shared" si="3"/>
        <v>-0.08002471805963232</v>
      </c>
      <c r="I10" s="281">
        <f t="shared" si="3"/>
        <v>0.19902912621359223</v>
      </c>
      <c r="J10" s="284">
        <f t="shared" si="3"/>
        <v>32</v>
      </c>
      <c r="K10" s="285"/>
      <c r="L10" s="281"/>
      <c r="M10" s="282"/>
      <c r="N10" s="283"/>
      <c r="O10" s="281"/>
      <c r="P10" s="281"/>
      <c r="Q10" s="281">
        <f t="shared" si="3"/>
        <v>-0.16129032258064516</v>
      </c>
      <c r="R10" s="281">
        <f t="shared" si="3"/>
        <v>-0.42038216560509556</v>
      </c>
      <c r="S10" s="281">
        <f t="shared" si="3"/>
        <v>-0.23529411764705882</v>
      </c>
      <c r="T10" s="286">
        <f t="shared" si="3"/>
        <v>0.6470588235294118</v>
      </c>
      <c r="U10" s="287">
        <f t="shared" si="3"/>
        <v>0.06031513374862587</v>
      </c>
      <c r="V10" s="288">
        <f t="shared" si="3"/>
        <v>1.0454545454545454</v>
      </c>
      <c r="W10" s="281">
        <f t="shared" si="3"/>
        <v>2.0707070707070705</v>
      </c>
      <c r="X10" s="282"/>
      <c r="Y10" s="284"/>
      <c r="Z10" s="285"/>
      <c r="AA10" s="282">
        <f t="shared" si="3"/>
        <v>0.5761589403973509</v>
      </c>
      <c r="AB10" s="283">
        <f t="shared" si="3"/>
        <v>0.21302159441467772</v>
      </c>
      <c r="AC10" s="286">
        <f t="shared" si="3"/>
        <v>-0.08458274398868458</v>
      </c>
      <c r="AD10" s="287">
        <f t="shared" si="3"/>
        <v>0.10449762739839076</v>
      </c>
      <c r="AE10" s="289">
        <f t="shared" si="3"/>
        <v>1.5901162790697674</v>
      </c>
      <c r="AF10" s="285"/>
      <c r="AG10" s="281"/>
      <c r="AH10" s="290"/>
    </row>
    <row r="11" spans="1:34" ht="15">
      <c r="A11" s="386">
        <v>2006</v>
      </c>
      <c r="B11" s="256" t="s">
        <v>19</v>
      </c>
      <c r="C11" s="245">
        <f>SUM(Stats2006!B3:B5)</f>
        <v>1573</v>
      </c>
      <c r="D11" s="246">
        <f>SUM(Stats2006!C3:C5)</f>
        <v>1559</v>
      </c>
      <c r="E11" s="246">
        <f>SUM(Stats2006!D3:D5)</f>
        <v>1635</v>
      </c>
      <c r="F11" s="245">
        <f>SUM(Stats2006!E3:E5)</f>
        <v>339</v>
      </c>
      <c r="G11" s="247">
        <f>SUM(Stats2006!F3:F5)</f>
        <v>1051</v>
      </c>
      <c r="H11" s="246">
        <f>SUM(Stats2006!G3:G5)</f>
        <v>5809</v>
      </c>
      <c r="I11" s="246">
        <f>SUM(Stats2006!H3:H5)</f>
        <v>1424</v>
      </c>
      <c r="J11" s="248">
        <f>SUM(Stats2006!I3:I5)</f>
        <v>55</v>
      </c>
      <c r="K11" s="245">
        <f>SUM(Stats2006!J3:J5)</f>
        <v>113</v>
      </c>
      <c r="L11" s="246">
        <f>SUM(Stats2006!K3:K5)</f>
        <v>38</v>
      </c>
      <c r="M11" s="245">
        <f>SUM(Stats2006!P3:P5)</f>
        <v>4</v>
      </c>
      <c r="N11" s="247">
        <f>SUM(Stats2006!L3:L5)</f>
        <v>333</v>
      </c>
      <c r="O11" s="246">
        <f>SUM(Stats2006!M3:M5)</f>
        <v>38</v>
      </c>
      <c r="P11" s="246">
        <f>SUM(Stats2006!N3:N5)</f>
        <v>226</v>
      </c>
      <c r="Q11" s="246">
        <f>SUM(Stats2006!O3:O5)</f>
        <v>7</v>
      </c>
      <c r="R11" s="246">
        <f>SUM(Stats2006!Q3:Q5)</f>
        <v>69</v>
      </c>
      <c r="S11" s="246">
        <f>SUM(Stats2006!R3:R5)</f>
        <v>15</v>
      </c>
      <c r="T11" s="249">
        <f>SUM(Stats2006!S3:S5)</f>
        <v>20</v>
      </c>
      <c r="U11" s="250">
        <f>SUM(C11:T11)</f>
        <v>14308</v>
      </c>
      <c r="V11" s="251">
        <f>SUM(Stats2006!U3:U5)</f>
        <v>64</v>
      </c>
      <c r="W11" s="246">
        <f>SUM(Stats2006!V3:V5)</f>
        <v>494</v>
      </c>
      <c r="X11" s="248">
        <f>SUM(Stats2006!W3:W5)</f>
        <v>0</v>
      </c>
      <c r="Y11" s="248">
        <f>SUM(Stats2006!X3:X5)</f>
        <v>337</v>
      </c>
      <c r="Z11" s="252">
        <f>SUM(Stats2006!Y3:Y5)</f>
        <v>1518</v>
      </c>
      <c r="AA11" s="245">
        <f>SUM(Stats2006!Z3:Z5)</f>
        <v>4647</v>
      </c>
      <c r="AB11" s="253">
        <f>SUM(Stats2006!AA3:AA5)</f>
        <v>6947</v>
      </c>
      <c r="AC11" s="249">
        <f>SUM(Stats2006!AB3:AB5)</f>
        <v>3703</v>
      </c>
      <c r="AD11" s="250">
        <f>SUM(AB11:AC11)</f>
        <v>10650</v>
      </c>
      <c r="AE11" s="254">
        <f>SUM(Stats2006!AD3:AD5)</f>
        <v>819</v>
      </c>
      <c r="AF11" s="245">
        <f>SUM(Stats2006!AE3:AE5)</f>
        <v>39</v>
      </c>
      <c r="AG11" s="246">
        <f>SUM(Stats2006!AF3:AF5)</f>
        <v>7</v>
      </c>
      <c r="AH11" s="255">
        <f>SUM(Stats2006!AG3:AG5)</f>
        <v>3</v>
      </c>
    </row>
    <row r="12" spans="1:34" ht="15">
      <c r="A12" s="387"/>
      <c r="B12" s="257" t="s">
        <v>82</v>
      </c>
      <c r="C12" s="258">
        <f aca="true" t="shared" si="4" ref="C12:AH12">C11-C8</f>
        <v>55</v>
      </c>
      <c r="D12" s="259">
        <f t="shared" si="4"/>
        <v>147</v>
      </c>
      <c r="E12" s="259">
        <f t="shared" si="4"/>
        <v>-261</v>
      </c>
      <c r="F12" s="260">
        <f t="shared" si="4"/>
        <v>56</v>
      </c>
      <c r="G12" s="261">
        <f t="shared" si="4"/>
        <v>83</v>
      </c>
      <c r="H12" s="259">
        <f t="shared" si="4"/>
        <v>-146</v>
      </c>
      <c r="I12" s="259">
        <f t="shared" si="4"/>
        <v>-305</v>
      </c>
      <c r="J12" s="262">
        <f t="shared" si="4"/>
        <v>22</v>
      </c>
      <c r="K12" s="263">
        <f t="shared" si="4"/>
        <v>37</v>
      </c>
      <c r="L12" s="259">
        <f t="shared" si="4"/>
        <v>17</v>
      </c>
      <c r="M12" s="260">
        <f t="shared" si="4"/>
        <v>-7</v>
      </c>
      <c r="N12" s="261">
        <f t="shared" si="4"/>
        <v>86</v>
      </c>
      <c r="O12" s="259">
        <f t="shared" si="4"/>
        <v>10</v>
      </c>
      <c r="P12" s="259">
        <f t="shared" si="4"/>
        <v>93</v>
      </c>
      <c r="Q12" s="259">
        <f t="shared" si="4"/>
        <v>-19</v>
      </c>
      <c r="R12" s="259">
        <f t="shared" si="4"/>
        <v>-22</v>
      </c>
      <c r="S12" s="259">
        <f t="shared" si="4"/>
        <v>2</v>
      </c>
      <c r="T12" s="264">
        <f t="shared" si="4"/>
        <v>-8</v>
      </c>
      <c r="U12" s="265">
        <f t="shared" si="4"/>
        <v>-160</v>
      </c>
      <c r="V12" s="266">
        <f t="shared" si="4"/>
        <v>-26</v>
      </c>
      <c r="W12" s="259">
        <f t="shared" si="4"/>
        <v>-114</v>
      </c>
      <c r="X12" s="260"/>
      <c r="Y12" s="262">
        <f t="shared" si="4"/>
        <v>45</v>
      </c>
      <c r="Z12" s="263">
        <f t="shared" si="4"/>
        <v>1215</v>
      </c>
      <c r="AA12" s="260">
        <f t="shared" si="4"/>
        <v>125</v>
      </c>
      <c r="AB12" s="261">
        <f t="shared" si="4"/>
        <v>-524</v>
      </c>
      <c r="AC12" s="264">
        <f t="shared" si="4"/>
        <v>467</v>
      </c>
      <c r="AD12" s="265">
        <f t="shared" si="4"/>
        <v>-57</v>
      </c>
      <c r="AE12" s="267">
        <f t="shared" si="4"/>
        <v>373.5</v>
      </c>
      <c r="AF12" s="263">
        <f t="shared" si="4"/>
        <v>11</v>
      </c>
      <c r="AG12" s="259">
        <f t="shared" si="4"/>
        <v>-12</v>
      </c>
      <c r="AH12" s="268">
        <f t="shared" si="4"/>
        <v>-2</v>
      </c>
    </row>
    <row r="13" spans="1:34" s="270" customFormat="1" ht="15.75" thickBot="1">
      <c r="A13" s="388"/>
      <c r="B13" s="292" t="s">
        <v>83</v>
      </c>
      <c r="C13" s="293">
        <f aca="true" t="shared" si="5" ref="C13:AH13">C12/C8</f>
        <v>0.036231884057971016</v>
      </c>
      <c r="D13" s="294">
        <f t="shared" si="5"/>
        <v>0.10410764872521247</v>
      </c>
      <c r="E13" s="294">
        <f t="shared" si="5"/>
        <v>-0.13765822784810128</v>
      </c>
      <c r="F13" s="295">
        <f t="shared" si="5"/>
        <v>0.1978798586572438</v>
      </c>
      <c r="G13" s="296">
        <f t="shared" si="5"/>
        <v>0.08574380165289257</v>
      </c>
      <c r="H13" s="294">
        <f t="shared" si="5"/>
        <v>-0.024517212426532327</v>
      </c>
      <c r="I13" s="294">
        <f t="shared" si="5"/>
        <v>-0.17640254482359746</v>
      </c>
      <c r="J13" s="297">
        <f t="shared" si="5"/>
        <v>0.6666666666666666</v>
      </c>
      <c r="K13" s="298">
        <f t="shared" si="5"/>
        <v>0.4868421052631579</v>
      </c>
      <c r="L13" s="294">
        <f t="shared" si="5"/>
        <v>0.8095238095238095</v>
      </c>
      <c r="M13" s="295">
        <f t="shared" si="5"/>
        <v>-0.6363636363636364</v>
      </c>
      <c r="N13" s="296">
        <f t="shared" si="5"/>
        <v>0.3481781376518219</v>
      </c>
      <c r="O13" s="294">
        <f t="shared" si="5"/>
        <v>0.35714285714285715</v>
      </c>
      <c r="P13" s="294">
        <f t="shared" si="5"/>
        <v>0.6992481203007519</v>
      </c>
      <c r="Q13" s="294">
        <f t="shared" si="5"/>
        <v>-0.7307692307692307</v>
      </c>
      <c r="R13" s="294">
        <f t="shared" si="5"/>
        <v>-0.24175824175824176</v>
      </c>
      <c r="S13" s="294">
        <f t="shared" si="5"/>
        <v>0.15384615384615385</v>
      </c>
      <c r="T13" s="299">
        <f t="shared" si="5"/>
        <v>-0.2857142857142857</v>
      </c>
      <c r="U13" s="300">
        <f t="shared" si="5"/>
        <v>-0.01105888858169754</v>
      </c>
      <c r="V13" s="301">
        <f t="shared" si="5"/>
        <v>-0.28888888888888886</v>
      </c>
      <c r="W13" s="294">
        <f t="shared" si="5"/>
        <v>-0.1875</v>
      </c>
      <c r="X13" s="295"/>
      <c r="Y13" s="297">
        <f t="shared" si="5"/>
        <v>0.1541095890410959</v>
      </c>
      <c r="Z13" s="298">
        <f t="shared" si="5"/>
        <v>4.00990099009901</v>
      </c>
      <c r="AA13" s="295">
        <f t="shared" si="5"/>
        <v>0.027642636001769128</v>
      </c>
      <c r="AB13" s="296">
        <f t="shared" si="5"/>
        <v>-0.07013786641681168</v>
      </c>
      <c r="AC13" s="299">
        <f t="shared" si="5"/>
        <v>0.14431396786155748</v>
      </c>
      <c r="AD13" s="300">
        <f t="shared" si="5"/>
        <v>-0.005323620061641917</v>
      </c>
      <c r="AE13" s="302">
        <f t="shared" si="5"/>
        <v>0.8383838383838383</v>
      </c>
      <c r="AF13" s="298">
        <f t="shared" si="5"/>
        <v>0.39285714285714285</v>
      </c>
      <c r="AG13" s="294">
        <f t="shared" si="5"/>
        <v>-0.631578947368421</v>
      </c>
      <c r="AH13" s="303">
        <f t="shared" si="5"/>
        <v>-0.4</v>
      </c>
    </row>
    <row r="14" spans="1:34" ht="15.75" thickTop="1">
      <c r="A14" s="386">
        <v>2007</v>
      </c>
      <c r="B14" s="256" t="s">
        <v>19</v>
      </c>
      <c r="C14" s="245">
        <f>SUM(Stats2007!B3:B5)</f>
        <v>2011</v>
      </c>
      <c r="D14" s="245">
        <f>SUM(Stats2007!C3:C5)</f>
        <v>1736</v>
      </c>
      <c r="E14" s="245">
        <f>SUM(Stats2007!D3:D5)</f>
        <v>2574</v>
      </c>
      <c r="F14" s="245">
        <f>SUM(Stats2007!E3:E5)</f>
        <v>321</v>
      </c>
      <c r="G14" s="245">
        <f>SUM(Stats2007!F3:F5)</f>
        <v>860</v>
      </c>
      <c r="H14" s="245">
        <f>SUM(Stats2007!G3:G5)</f>
        <v>7535</v>
      </c>
      <c r="I14" s="245">
        <f>SUM(Stats2007!H3:H5)</f>
        <v>1720</v>
      </c>
      <c r="J14" s="245">
        <f>SUM(Stats2007!I3:I5)</f>
        <v>81</v>
      </c>
      <c r="K14" s="245">
        <f>SUM(Stats2007!J3:J5)</f>
        <v>157</v>
      </c>
      <c r="L14" s="245">
        <f>SUM(Stats2007!K3:K5)</f>
        <v>16</v>
      </c>
      <c r="M14" s="245">
        <f>SUM(Stats2007!P3:P5)</f>
        <v>2</v>
      </c>
      <c r="N14" s="245">
        <f>SUM(Stats2007!L3:L5)</f>
        <v>407</v>
      </c>
      <c r="O14" s="245">
        <f>SUM(Stats2007!M3:M5)</f>
        <v>141</v>
      </c>
      <c r="P14" s="245">
        <f>SUM(Stats2007!N3:N5)</f>
        <v>360</v>
      </c>
      <c r="Q14" s="245">
        <f>SUM(Stats2007!O3:O5)</f>
        <v>3</v>
      </c>
      <c r="R14" s="245">
        <f>SUM(Stats2007!Q3:Q5)</f>
        <v>85</v>
      </c>
      <c r="S14" s="245">
        <f>SUM(Stats2007!R3:R5)</f>
        <v>9</v>
      </c>
      <c r="T14" s="245">
        <f>SUM(Stats2007!S3:S5)</f>
        <v>72</v>
      </c>
      <c r="U14" s="250">
        <f>SUM(C14:T14)</f>
        <v>18090</v>
      </c>
      <c r="V14" s="245">
        <f>SUM(Stats2007!U3:U5)</f>
        <v>51</v>
      </c>
      <c r="W14" s="245">
        <f>SUM(Stats2007!V3:V5)</f>
        <v>830</v>
      </c>
      <c r="X14" s="245">
        <f>SUM(Stats2007!W3:W5)</f>
        <v>131</v>
      </c>
      <c r="Y14" s="245">
        <f>SUM(Stats2007!X3:X5)</f>
        <v>280</v>
      </c>
      <c r="Z14" s="245">
        <f>SUM(Stats2007!Y3:Y5)</f>
        <v>787</v>
      </c>
      <c r="AA14" s="245">
        <f>SUM(Stats2007!Z3:Z5)</f>
        <v>4469</v>
      </c>
      <c r="AB14" s="245">
        <f>SUM(Stats2007!AA3:AA5)</f>
        <v>6598</v>
      </c>
      <c r="AC14" s="245">
        <f>SUM(Stats2007!AB3:AB5)</f>
        <v>3319</v>
      </c>
      <c r="AD14" s="250">
        <f>SUM(AB14:AC14)</f>
        <v>9917</v>
      </c>
      <c r="AE14" s="245">
        <f>SUM(Stats2007!AD3:AD5)</f>
        <v>561</v>
      </c>
      <c r="AF14" s="245">
        <f>SUM(Stats2007!AE3:AE5)</f>
        <v>95</v>
      </c>
      <c r="AG14" s="245">
        <f>SUM(Stats2007!AF3:AF5)</f>
        <v>53</v>
      </c>
      <c r="AH14" s="245">
        <f>SUM(Stats2007!AG3:AG5)</f>
        <v>32</v>
      </c>
    </row>
    <row r="15" spans="1:34" ht="15">
      <c r="A15" s="387"/>
      <c r="B15" s="257" t="s">
        <v>82</v>
      </c>
      <c r="C15" s="258">
        <f aca="true" t="shared" si="6" ref="C15:AH15">C14-C11</f>
        <v>438</v>
      </c>
      <c r="D15" s="259">
        <f t="shared" si="6"/>
        <v>177</v>
      </c>
      <c r="E15" s="259">
        <f t="shared" si="6"/>
        <v>939</v>
      </c>
      <c r="F15" s="260">
        <f t="shared" si="6"/>
        <v>-18</v>
      </c>
      <c r="G15" s="261">
        <f t="shared" si="6"/>
        <v>-191</v>
      </c>
      <c r="H15" s="259">
        <f t="shared" si="6"/>
        <v>1726</v>
      </c>
      <c r="I15" s="259">
        <f t="shared" si="6"/>
        <v>296</v>
      </c>
      <c r="J15" s="262">
        <f t="shared" si="6"/>
        <v>26</v>
      </c>
      <c r="K15" s="263">
        <f t="shared" si="6"/>
        <v>44</v>
      </c>
      <c r="L15" s="259">
        <f t="shared" si="6"/>
        <v>-22</v>
      </c>
      <c r="M15" s="260">
        <f t="shared" si="6"/>
        <v>-2</v>
      </c>
      <c r="N15" s="261">
        <f t="shared" si="6"/>
        <v>74</v>
      </c>
      <c r="O15" s="259">
        <f t="shared" si="6"/>
        <v>103</v>
      </c>
      <c r="P15" s="259">
        <f t="shared" si="6"/>
        <v>134</v>
      </c>
      <c r="Q15" s="259">
        <f t="shared" si="6"/>
        <v>-4</v>
      </c>
      <c r="R15" s="259">
        <f t="shared" si="6"/>
        <v>16</v>
      </c>
      <c r="S15" s="259">
        <f t="shared" si="6"/>
        <v>-6</v>
      </c>
      <c r="T15" s="264">
        <f t="shared" si="6"/>
        <v>52</v>
      </c>
      <c r="U15" s="265">
        <f t="shared" si="6"/>
        <v>3782</v>
      </c>
      <c r="V15" s="266">
        <f t="shared" si="6"/>
        <v>-13</v>
      </c>
      <c r="W15" s="259">
        <f t="shared" si="6"/>
        <v>336</v>
      </c>
      <c r="X15" s="259">
        <f t="shared" si="6"/>
        <v>131</v>
      </c>
      <c r="Y15" s="262">
        <f t="shared" si="6"/>
        <v>-57</v>
      </c>
      <c r="Z15" s="263">
        <f t="shared" si="6"/>
        <v>-731</v>
      </c>
      <c r="AA15" s="260">
        <f t="shared" si="6"/>
        <v>-178</v>
      </c>
      <c r="AB15" s="261">
        <f t="shared" si="6"/>
        <v>-349</v>
      </c>
      <c r="AC15" s="264">
        <f t="shared" si="6"/>
        <v>-384</v>
      </c>
      <c r="AD15" s="265">
        <f t="shared" si="6"/>
        <v>-733</v>
      </c>
      <c r="AE15" s="267">
        <f t="shared" si="6"/>
        <v>-258</v>
      </c>
      <c r="AF15" s="263">
        <f t="shared" si="6"/>
        <v>56</v>
      </c>
      <c r="AG15" s="259">
        <f t="shared" si="6"/>
        <v>46</v>
      </c>
      <c r="AH15" s="268">
        <f t="shared" si="6"/>
        <v>29</v>
      </c>
    </row>
    <row r="16" spans="1:34" s="270" customFormat="1" ht="15.75" thickBot="1">
      <c r="A16" s="388"/>
      <c r="B16" s="292" t="s">
        <v>83</v>
      </c>
      <c r="C16" s="293">
        <f aca="true" t="shared" si="7" ref="C16:AH16">C15/C11</f>
        <v>0.27844882390336934</v>
      </c>
      <c r="D16" s="294">
        <f t="shared" si="7"/>
        <v>0.11353431686978832</v>
      </c>
      <c r="E16" s="294">
        <f t="shared" si="7"/>
        <v>0.5743119266055046</v>
      </c>
      <c r="F16" s="295">
        <f t="shared" si="7"/>
        <v>-0.05309734513274336</v>
      </c>
      <c r="G16" s="296">
        <f t="shared" si="7"/>
        <v>-0.18173168411037108</v>
      </c>
      <c r="H16" s="294">
        <f t="shared" si="7"/>
        <v>0.29712515062833533</v>
      </c>
      <c r="I16" s="294">
        <f t="shared" si="7"/>
        <v>0.20786516853932585</v>
      </c>
      <c r="J16" s="297">
        <f t="shared" si="7"/>
        <v>0.4727272727272727</v>
      </c>
      <c r="K16" s="298">
        <f t="shared" si="7"/>
        <v>0.3893805309734513</v>
      </c>
      <c r="L16" s="294">
        <f t="shared" si="7"/>
        <v>-0.5789473684210527</v>
      </c>
      <c r="M16" s="295">
        <f t="shared" si="7"/>
        <v>-0.5</v>
      </c>
      <c r="N16" s="296">
        <f t="shared" si="7"/>
        <v>0.2222222222222222</v>
      </c>
      <c r="O16" s="294">
        <f t="shared" si="7"/>
        <v>2.710526315789474</v>
      </c>
      <c r="P16" s="294">
        <f t="shared" si="7"/>
        <v>0.5929203539823009</v>
      </c>
      <c r="Q16" s="294">
        <f t="shared" si="7"/>
        <v>-0.5714285714285714</v>
      </c>
      <c r="R16" s="294">
        <f t="shared" si="7"/>
        <v>0.2318840579710145</v>
      </c>
      <c r="S16" s="294">
        <f t="shared" si="7"/>
        <v>-0.4</v>
      </c>
      <c r="T16" s="299">
        <f t="shared" si="7"/>
        <v>2.6</v>
      </c>
      <c r="U16" s="300">
        <f t="shared" si="7"/>
        <v>0.2643276488677663</v>
      </c>
      <c r="V16" s="301">
        <f t="shared" si="7"/>
        <v>-0.203125</v>
      </c>
      <c r="W16" s="294">
        <f t="shared" si="7"/>
        <v>0.680161943319838</v>
      </c>
      <c r="X16" s="294" t="e">
        <f t="shared" si="7"/>
        <v>#DIV/0!</v>
      </c>
      <c r="Y16" s="297">
        <f t="shared" si="7"/>
        <v>-0.16913946587537093</v>
      </c>
      <c r="Z16" s="298">
        <f t="shared" si="7"/>
        <v>-0.48155467720685113</v>
      </c>
      <c r="AA16" s="295">
        <f t="shared" si="7"/>
        <v>-0.038304282332687754</v>
      </c>
      <c r="AB16" s="296">
        <f t="shared" si="7"/>
        <v>-0.05023751259536491</v>
      </c>
      <c r="AC16" s="299">
        <f t="shared" si="7"/>
        <v>-0.10369970294355928</v>
      </c>
      <c r="AD16" s="300">
        <f t="shared" si="7"/>
        <v>-0.06882629107981221</v>
      </c>
      <c r="AE16" s="302">
        <f t="shared" si="7"/>
        <v>-0.315018315018315</v>
      </c>
      <c r="AF16" s="298">
        <f t="shared" si="7"/>
        <v>1.435897435897436</v>
      </c>
      <c r="AG16" s="294">
        <f t="shared" si="7"/>
        <v>6.571428571428571</v>
      </c>
      <c r="AH16" s="303">
        <f t="shared" si="7"/>
        <v>9.666666666666666</v>
      </c>
    </row>
    <row r="17" spans="1:34" ht="15.75" thickTop="1">
      <c r="A17" s="386">
        <v>2008</v>
      </c>
      <c r="B17" s="256" t="s">
        <v>19</v>
      </c>
      <c r="C17" s="245">
        <f>SUM(Stats2008!B3:B5)</f>
        <v>2692</v>
      </c>
      <c r="D17" s="245">
        <f>SUM(Stats2008!C3:C5)</f>
        <v>2770</v>
      </c>
      <c r="E17" s="245">
        <f>SUM(Stats2008!D3:D5)</f>
        <v>3197</v>
      </c>
      <c r="F17" s="245">
        <f>SUM(Stats2008!E3:E5)</f>
        <v>466</v>
      </c>
      <c r="G17" s="245">
        <f>SUM(Stats2008!F3:F5)</f>
        <v>1239</v>
      </c>
      <c r="H17" s="245">
        <f>SUM(Stats2008!G3:G5)</f>
        <v>9240</v>
      </c>
      <c r="I17" s="245">
        <f>SUM(Stats2008!H3:H5)</f>
        <v>1645</v>
      </c>
      <c r="J17" s="245">
        <f>SUM(Stats2008!I3:I5)</f>
        <v>162</v>
      </c>
      <c r="K17" s="245">
        <f>SUM(Stats2008!J3:J5)</f>
        <v>406</v>
      </c>
      <c r="L17" s="245">
        <f>SUM(Stats2008!K3:K5)</f>
        <v>37</v>
      </c>
      <c r="M17" s="245">
        <f>SUM(Stats2008!L3:L5)</f>
        <v>297</v>
      </c>
      <c r="N17" s="245">
        <f>SUM(Stats2008!L3:L5)</f>
        <v>297</v>
      </c>
      <c r="O17" s="245">
        <f>SUM(Stats2008!M3:M5)</f>
        <v>144</v>
      </c>
      <c r="P17" s="245">
        <f>SUM(Stats2008!N3:N5)</f>
        <v>742</v>
      </c>
      <c r="Q17" s="245">
        <f>SUM(Stats2008!P6:P8)</f>
        <v>0</v>
      </c>
      <c r="R17" s="245">
        <f>SUM(Stats2008!Q3:Q5)</f>
        <v>9</v>
      </c>
      <c r="S17" s="245">
        <f>SUM(Stats2008!R3:R5)</f>
        <v>7</v>
      </c>
      <c r="T17" s="245">
        <f>SUM(Stats2008!S3:S5)</f>
        <v>60</v>
      </c>
      <c r="U17" s="250">
        <f>SUM(C17:T17)</f>
        <v>23410</v>
      </c>
      <c r="V17" s="245">
        <f>SUM(Stats2008!U3:U5)</f>
        <v>26</v>
      </c>
      <c r="W17" s="245">
        <f>SUM(Stats2008!V3:V5)</f>
        <v>558</v>
      </c>
      <c r="X17" s="245">
        <f>SUM(Stats2008!W3:W5)</f>
        <v>146</v>
      </c>
      <c r="Y17" s="245">
        <f>SUM(Stats2008!X3:X5)</f>
        <v>288</v>
      </c>
      <c r="Z17" s="245">
        <f>SUM(Stats2008!Y3:Y5)</f>
        <v>726</v>
      </c>
      <c r="AA17" s="245">
        <f>SUM(Stats2008!Z3:Z5)</f>
        <v>4519</v>
      </c>
      <c r="AB17" s="245">
        <f>SUM(Stats2008!AA3:AA5)</f>
        <v>7040</v>
      </c>
      <c r="AC17" s="245">
        <f>SUM(Stats2008!AB3:AB5)</f>
        <v>4207</v>
      </c>
      <c r="AD17" s="250">
        <f>SUM(AB17:AC17)</f>
        <v>11247</v>
      </c>
      <c r="AE17" s="245">
        <f>SUM(Stats2008!AD3:AD5)</f>
        <v>609.25</v>
      </c>
      <c r="AF17" s="245">
        <f>SUM(Stats2008!AE3:AE5)</f>
        <v>83</v>
      </c>
      <c r="AG17" s="245">
        <f>SUM(Stats2008!AF3:AF5)</f>
        <v>37</v>
      </c>
      <c r="AH17" s="245">
        <f>SUM(Stats2008!AG3:AG5)</f>
        <v>34</v>
      </c>
    </row>
    <row r="18" spans="1:34" ht="15">
      <c r="A18" s="387"/>
      <c r="B18" s="257" t="s">
        <v>82</v>
      </c>
      <c r="C18" s="258">
        <f aca="true" t="shared" si="8" ref="C18:AH18">C17-C14</f>
        <v>681</v>
      </c>
      <c r="D18" s="259">
        <f t="shared" si="8"/>
        <v>1034</v>
      </c>
      <c r="E18" s="259">
        <f t="shared" si="8"/>
        <v>623</v>
      </c>
      <c r="F18" s="260">
        <f t="shared" si="8"/>
        <v>145</v>
      </c>
      <c r="G18" s="261">
        <f t="shared" si="8"/>
        <v>379</v>
      </c>
      <c r="H18" s="259">
        <f t="shared" si="8"/>
        <v>1705</v>
      </c>
      <c r="I18" s="259">
        <f t="shared" si="8"/>
        <v>-75</v>
      </c>
      <c r="J18" s="262">
        <f t="shared" si="8"/>
        <v>81</v>
      </c>
      <c r="K18" s="263">
        <f t="shared" si="8"/>
        <v>249</v>
      </c>
      <c r="L18" s="259">
        <f t="shared" si="8"/>
        <v>21</v>
      </c>
      <c r="M18" s="260">
        <f t="shared" si="8"/>
        <v>295</v>
      </c>
      <c r="N18" s="261">
        <f t="shared" si="8"/>
        <v>-110</v>
      </c>
      <c r="O18" s="259">
        <f t="shared" si="8"/>
        <v>3</v>
      </c>
      <c r="P18" s="259">
        <f t="shared" si="8"/>
        <v>382</v>
      </c>
      <c r="Q18" s="259">
        <f t="shared" si="8"/>
        <v>-3</v>
      </c>
      <c r="R18" s="259">
        <f t="shared" si="8"/>
        <v>-76</v>
      </c>
      <c r="S18" s="259">
        <f t="shared" si="8"/>
        <v>-2</v>
      </c>
      <c r="T18" s="264">
        <f t="shared" si="8"/>
        <v>-12</v>
      </c>
      <c r="U18" s="265">
        <f t="shared" si="8"/>
        <v>5320</v>
      </c>
      <c r="V18" s="266">
        <f t="shared" si="8"/>
        <v>-25</v>
      </c>
      <c r="W18" s="259">
        <f t="shared" si="8"/>
        <v>-272</v>
      </c>
      <c r="X18" s="259">
        <f t="shared" si="8"/>
        <v>15</v>
      </c>
      <c r="Y18" s="262">
        <f t="shared" si="8"/>
        <v>8</v>
      </c>
      <c r="Z18" s="263">
        <f t="shared" si="8"/>
        <v>-61</v>
      </c>
      <c r="AA18" s="260">
        <f t="shared" si="8"/>
        <v>50</v>
      </c>
      <c r="AB18" s="261">
        <f t="shared" si="8"/>
        <v>442</v>
      </c>
      <c r="AC18" s="264">
        <f t="shared" si="8"/>
        <v>888</v>
      </c>
      <c r="AD18" s="265">
        <f t="shared" si="8"/>
        <v>1330</v>
      </c>
      <c r="AE18" s="267">
        <f t="shared" si="8"/>
        <v>48.25</v>
      </c>
      <c r="AF18" s="263">
        <f t="shared" si="8"/>
        <v>-12</v>
      </c>
      <c r="AG18" s="259">
        <f t="shared" si="8"/>
        <v>-16</v>
      </c>
      <c r="AH18" s="268">
        <f t="shared" si="8"/>
        <v>2</v>
      </c>
    </row>
    <row r="19" spans="1:34" s="270" customFormat="1" ht="15.75" thickBot="1">
      <c r="A19" s="388"/>
      <c r="B19" s="292" t="s">
        <v>83</v>
      </c>
      <c r="C19" s="293">
        <f aca="true" t="shared" si="9" ref="C19:AH19">C18/C14</f>
        <v>0.33863749378418695</v>
      </c>
      <c r="D19" s="294">
        <f t="shared" si="9"/>
        <v>0.5956221198156681</v>
      </c>
      <c r="E19" s="294">
        <f t="shared" si="9"/>
        <v>0.24203574203574205</v>
      </c>
      <c r="F19" s="295">
        <f t="shared" si="9"/>
        <v>0.4517133956386293</v>
      </c>
      <c r="G19" s="296">
        <f t="shared" si="9"/>
        <v>0.44069767441860463</v>
      </c>
      <c r="H19" s="294">
        <f t="shared" si="9"/>
        <v>0.22627737226277372</v>
      </c>
      <c r="I19" s="294">
        <f t="shared" si="9"/>
        <v>-0.0436046511627907</v>
      </c>
      <c r="J19" s="297">
        <f t="shared" si="9"/>
        <v>1</v>
      </c>
      <c r="K19" s="298">
        <f t="shared" si="9"/>
        <v>1.585987261146497</v>
      </c>
      <c r="L19" s="294">
        <f t="shared" si="9"/>
        <v>1.3125</v>
      </c>
      <c r="M19" s="295">
        <f t="shared" si="9"/>
        <v>147.5</v>
      </c>
      <c r="N19" s="296">
        <f t="shared" si="9"/>
        <v>-0.2702702702702703</v>
      </c>
      <c r="O19" s="294">
        <f t="shared" si="9"/>
        <v>0.02127659574468085</v>
      </c>
      <c r="P19" s="294">
        <f t="shared" si="9"/>
        <v>1.0611111111111111</v>
      </c>
      <c r="Q19" s="294">
        <f t="shared" si="9"/>
        <v>-1</v>
      </c>
      <c r="R19" s="294">
        <f t="shared" si="9"/>
        <v>-0.8941176470588236</v>
      </c>
      <c r="S19" s="294">
        <f t="shared" si="9"/>
        <v>-0.2222222222222222</v>
      </c>
      <c r="T19" s="299">
        <f t="shared" si="9"/>
        <v>-0.16666666666666666</v>
      </c>
      <c r="U19" s="300">
        <f t="shared" si="9"/>
        <v>0.2940851299060254</v>
      </c>
      <c r="V19" s="301">
        <f t="shared" si="9"/>
        <v>-0.49019607843137253</v>
      </c>
      <c r="W19" s="294">
        <f t="shared" si="9"/>
        <v>-0.327710843373494</v>
      </c>
      <c r="X19" s="294">
        <f t="shared" si="9"/>
        <v>0.11450381679389313</v>
      </c>
      <c r="Y19" s="297">
        <f t="shared" si="9"/>
        <v>0.02857142857142857</v>
      </c>
      <c r="Z19" s="298">
        <f t="shared" si="9"/>
        <v>-0.07750952986022872</v>
      </c>
      <c r="AA19" s="295">
        <f t="shared" si="9"/>
        <v>0.011188185276348177</v>
      </c>
      <c r="AB19" s="296">
        <f t="shared" si="9"/>
        <v>0.06698999696877841</v>
      </c>
      <c r="AC19" s="299">
        <f t="shared" si="9"/>
        <v>0.267550467008135</v>
      </c>
      <c r="AD19" s="300">
        <f t="shared" si="9"/>
        <v>0.13411313905414943</v>
      </c>
      <c r="AE19" s="302">
        <f t="shared" si="9"/>
        <v>0.08600713012477719</v>
      </c>
      <c r="AF19" s="298">
        <f t="shared" si="9"/>
        <v>-0.12631578947368421</v>
      </c>
      <c r="AG19" s="294">
        <f t="shared" si="9"/>
        <v>-0.3018867924528302</v>
      </c>
      <c r="AH19" s="303">
        <f t="shared" si="9"/>
        <v>0.0625</v>
      </c>
    </row>
    <row r="20" spans="1:34" ht="15.75" thickTop="1">
      <c r="A20" s="386">
        <v>2009</v>
      </c>
      <c r="B20" s="256" t="s">
        <v>19</v>
      </c>
      <c r="C20" s="245">
        <f>SUM(Stats2009!B3:B5)</f>
        <v>3436</v>
      </c>
      <c r="D20" s="245">
        <f>SUM(Stats2009!C3:C5)</f>
        <v>3351</v>
      </c>
      <c r="E20" s="245">
        <f>SUM(Stats2009!D3:D5)</f>
        <v>4505</v>
      </c>
      <c r="F20" s="245">
        <f>SUM(Stats2009!E3:E5)</f>
        <v>587</v>
      </c>
      <c r="G20" s="245">
        <f>SUM(Stats2009!F3:F5)</f>
        <v>1146</v>
      </c>
      <c r="H20" s="245">
        <f>SUM(Stats2009!G3:G5)</f>
        <v>12225</v>
      </c>
      <c r="I20" s="245">
        <f>SUM(Stats2009!H3:H5)</f>
        <v>2405</v>
      </c>
      <c r="J20" s="245">
        <f>SUM(Stats2009!I3:I5)</f>
        <v>441</v>
      </c>
      <c r="K20" s="245">
        <f>SUM(Stats2009!J3:J5)</f>
        <v>508</v>
      </c>
      <c r="L20" s="245">
        <f>SUM(Stats2009!K3:K5)</f>
        <v>61</v>
      </c>
      <c r="M20" s="245"/>
      <c r="N20" s="245">
        <f>SUM(Stats2009!L3:L5)</f>
        <v>374</v>
      </c>
      <c r="O20" s="245">
        <f>SUM(Stats2009!M3:M5)</f>
        <v>221</v>
      </c>
      <c r="P20" s="331">
        <f>SUM(Stats2009!N3:N5)</f>
        <v>813</v>
      </c>
      <c r="Q20" s="331"/>
      <c r="R20" s="331">
        <f>SUM(Stats2009!Q3:Q5)</f>
        <v>79</v>
      </c>
      <c r="S20" s="331">
        <f>SUM(Stats2009!R3:R5)</f>
        <v>8</v>
      </c>
      <c r="T20" s="333">
        <f>SUM(Stats2009!S3:S5)</f>
        <v>90</v>
      </c>
      <c r="U20" s="337">
        <f>SUM(Stats2009!T3:T5)</f>
        <v>30420</v>
      </c>
      <c r="V20" s="338">
        <f>SUM(Stats2009!U3:U5)</f>
        <v>19</v>
      </c>
      <c r="W20" s="331">
        <f>SUM(Stats2009!V3:V5)</f>
        <v>655</v>
      </c>
      <c r="X20" s="331">
        <f>SUM(Stats2009!W3:W5)</f>
        <v>161</v>
      </c>
      <c r="Y20" s="333">
        <f>SUM(Stats2009!X3:X5)</f>
        <v>296</v>
      </c>
      <c r="Z20" s="334">
        <f>SUM(Stats2009!Y3:Y5)</f>
        <v>1082</v>
      </c>
      <c r="AA20" s="333">
        <f>SUM(Stats2009!Z3:Z5)</f>
        <v>5897</v>
      </c>
      <c r="AB20" s="334">
        <f>SUM(Stats2009!AA3:AA5)</f>
        <v>7502</v>
      </c>
      <c r="AC20" s="333">
        <f>SUM(Stats2009!AB3:AB5)</f>
        <v>3732</v>
      </c>
      <c r="AD20" s="337">
        <f>SUM(Stats2009!AC3:AC5)</f>
        <v>11234</v>
      </c>
      <c r="AE20" s="338">
        <f>SUM(Stats2009!AD3:AD5)</f>
        <v>712.5</v>
      </c>
      <c r="AF20" s="331">
        <f>SUM(Stats2009!AE3:AE5)</f>
        <v>83</v>
      </c>
      <c r="AG20" s="331">
        <f>SUM(Stats2009!AF3:AF5)</f>
        <v>27</v>
      </c>
      <c r="AH20" s="332">
        <f>SUM(Stats2009!AG3:AG5)</f>
        <v>22</v>
      </c>
    </row>
    <row r="21" spans="1:34" ht="15">
      <c r="A21" s="387"/>
      <c r="B21" s="257" t="s">
        <v>82</v>
      </c>
      <c r="C21" s="258">
        <f aca="true" t="shared" si="10" ref="C21:L21">C20-C17</f>
        <v>744</v>
      </c>
      <c r="D21" s="259">
        <f t="shared" si="10"/>
        <v>581</v>
      </c>
      <c r="E21" s="259">
        <f t="shared" si="10"/>
        <v>1308</v>
      </c>
      <c r="F21" s="260">
        <f t="shared" si="10"/>
        <v>121</v>
      </c>
      <c r="G21" s="261">
        <f t="shared" si="10"/>
        <v>-93</v>
      </c>
      <c r="H21" s="259">
        <f t="shared" si="10"/>
        <v>2985</v>
      </c>
      <c r="I21" s="259">
        <f t="shared" si="10"/>
        <v>760</v>
      </c>
      <c r="J21" s="262">
        <f t="shared" si="10"/>
        <v>279</v>
      </c>
      <c r="K21" s="263">
        <f t="shared" si="10"/>
        <v>102</v>
      </c>
      <c r="L21" s="259">
        <f t="shared" si="10"/>
        <v>24</v>
      </c>
      <c r="M21" s="260"/>
      <c r="N21" s="261">
        <f>N20-N17</f>
        <v>77</v>
      </c>
      <c r="O21" s="259">
        <f>O20-O17</f>
        <v>77</v>
      </c>
      <c r="P21" s="259">
        <f>P20-P17</f>
        <v>71</v>
      </c>
      <c r="Q21" s="259"/>
      <c r="R21" s="259">
        <f aca="true" t="shared" si="11" ref="R21:AH21">R20-R17</f>
        <v>70</v>
      </c>
      <c r="S21" s="259">
        <f t="shared" si="11"/>
        <v>1</v>
      </c>
      <c r="T21" s="264">
        <f t="shared" si="11"/>
        <v>30</v>
      </c>
      <c r="U21" s="265">
        <f t="shared" si="11"/>
        <v>7010</v>
      </c>
      <c r="V21" s="266">
        <f t="shared" si="11"/>
        <v>-7</v>
      </c>
      <c r="W21" s="259">
        <f t="shared" si="11"/>
        <v>97</v>
      </c>
      <c r="X21" s="259">
        <f t="shared" si="11"/>
        <v>15</v>
      </c>
      <c r="Y21" s="262">
        <f t="shared" si="11"/>
        <v>8</v>
      </c>
      <c r="Z21" s="263">
        <f t="shared" si="11"/>
        <v>356</v>
      </c>
      <c r="AA21" s="260">
        <f t="shared" si="11"/>
        <v>1378</v>
      </c>
      <c r="AB21" s="261">
        <f t="shared" si="11"/>
        <v>462</v>
      </c>
      <c r="AC21" s="264">
        <f t="shared" si="11"/>
        <v>-475</v>
      </c>
      <c r="AD21" s="265">
        <f t="shared" si="11"/>
        <v>-13</v>
      </c>
      <c r="AE21" s="267">
        <f t="shared" si="11"/>
        <v>103.25</v>
      </c>
      <c r="AF21" s="263">
        <f t="shared" si="11"/>
        <v>0</v>
      </c>
      <c r="AG21" s="259">
        <f t="shared" si="11"/>
        <v>-10</v>
      </c>
      <c r="AH21" s="268">
        <f t="shared" si="11"/>
        <v>-12</v>
      </c>
    </row>
    <row r="22" spans="1:34" s="270" customFormat="1" ht="15.75" thickBot="1">
      <c r="A22" s="388"/>
      <c r="B22" s="292" t="s">
        <v>83</v>
      </c>
      <c r="C22" s="293">
        <f aca="true" t="shared" si="12" ref="C22:L22">C21/C17</f>
        <v>0.2763744427934621</v>
      </c>
      <c r="D22" s="294">
        <f t="shared" si="12"/>
        <v>0.20974729241877257</v>
      </c>
      <c r="E22" s="294">
        <f t="shared" si="12"/>
        <v>0.40913356271504536</v>
      </c>
      <c r="F22" s="295">
        <f t="shared" si="12"/>
        <v>0.259656652360515</v>
      </c>
      <c r="G22" s="296">
        <f t="shared" si="12"/>
        <v>-0.07506053268765134</v>
      </c>
      <c r="H22" s="294">
        <f t="shared" si="12"/>
        <v>0.32305194805194803</v>
      </c>
      <c r="I22" s="294">
        <f t="shared" si="12"/>
        <v>0.46200607902735563</v>
      </c>
      <c r="J22" s="297">
        <f t="shared" si="12"/>
        <v>1.7222222222222223</v>
      </c>
      <c r="K22" s="298">
        <f t="shared" si="12"/>
        <v>0.2512315270935961</v>
      </c>
      <c r="L22" s="294">
        <f t="shared" si="12"/>
        <v>0.6486486486486487</v>
      </c>
      <c r="M22" s="295"/>
      <c r="N22" s="296">
        <f>N21/N17</f>
        <v>0.25925925925925924</v>
      </c>
      <c r="O22" s="294">
        <f>O21/O17</f>
        <v>0.5347222222222222</v>
      </c>
      <c r="P22" s="294">
        <f>P21/P17</f>
        <v>0.09568733153638814</v>
      </c>
      <c r="Q22" s="294"/>
      <c r="R22" s="294">
        <f aca="true" t="shared" si="13" ref="R22:AH22">R21/R17</f>
        <v>7.777777777777778</v>
      </c>
      <c r="S22" s="294">
        <f t="shared" si="13"/>
        <v>0.14285714285714285</v>
      </c>
      <c r="T22" s="299">
        <f t="shared" si="13"/>
        <v>0.5</v>
      </c>
      <c r="U22" s="300">
        <f t="shared" si="13"/>
        <v>0.29944468175993166</v>
      </c>
      <c r="V22" s="301">
        <f t="shared" si="13"/>
        <v>-0.2692307692307692</v>
      </c>
      <c r="W22" s="294">
        <f t="shared" si="13"/>
        <v>0.17383512544802868</v>
      </c>
      <c r="X22" s="294">
        <f t="shared" si="13"/>
        <v>0.10273972602739725</v>
      </c>
      <c r="Y22" s="297">
        <f t="shared" si="13"/>
        <v>0.027777777777777776</v>
      </c>
      <c r="Z22" s="298">
        <f t="shared" si="13"/>
        <v>0.4903581267217631</v>
      </c>
      <c r="AA22" s="295">
        <f t="shared" si="13"/>
        <v>0.3049347200708121</v>
      </c>
      <c r="AB22" s="296">
        <f t="shared" si="13"/>
        <v>0.065625</v>
      </c>
      <c r="AC22" s="299">
        <f t="shared" si="13"/>
        <v>-0.11290705966246732</v>
      </c>
      <c r="AD22" s="300">
        <f t="shared" si="13"/>
        <v>-0.0011558637858984618</v>
      </c>
      <c r="AE22" s="302">
        <f t="shared" si="13"/>
        <v>0.16947066064833813</v>
      </c>
      <c r="AF22" s="298">
        <f t="shared" si="13"/>
        <v>0</v>
      </c>
      <c r="AG22" s="294">
        <f t="shared" si="13"/>
        <v>-0.2702702702702703</v>
      </c>
      <c r="AH22" s="303">
        <f t="shared" si="13"/>
        <v>-0.35294117647058826</v>
      </c>
    </row>
    <row r="23" spans="1:34" ht="15.75" thickTop="1">
      <c r="A23" s="386">
        <v>2010</v>
      </c>
      <c r="B23" s="256" t="s">
        <v>19</v>
      </c>
      <c r="C23" s="245">
        <f>SUM(Stats2010!B3:B5)</f>
        <v>3633</v>
      </c>
      <c r="D23" s="245">
        <f>SUM(Stats2010!C3:C5)</f>
        <v>3500</v>
      </c>
      <c r="E23" s="245">
        <f>SUM(Stats2010!D3:D5)</f>
        <v>5942</v>
      </c>
      <c r="F23" s="245">
        <f>SUM(Stats2010!E3:E5)</f>
        <v>624</v>
      </c>
      <c r="G23" s="245">
        <f>SUM(Stats2010!F3:F5)</f>
        <v>1805</v>
      </c>
      <c r="H23" s="245">
        <f>SUM(Stats2010!G3:G5)</f>
        <v>11990</v>
      </c>
      <c r="I23" s="245">
        <f>SUM(Stats2010!H3:H5)</f>
        <v>3109</v>
      </c>
      <c r="J23" s="245">
        <f>SUM(Stats2010!I3:I5)</f>
        <v>266</v>
      </c>
      <c r="K23" s="245">
        <f>SUM(Stats2010!J3:J5)</f>
        <v>696</v>
      </c>
      <c r="L23" s="245">
        <f>SUM(Stats2010!K3:K5)</f>
        <v>49</v>
      </c>
      <c r="M23" s="245"/>
      <c r="N23" s="245">
        <f>SUM(Stats2010!L3:L5)</f>
        <v>400</v>
      </c>
      <c r="O23" s="245">
        <f>SUM(Stats2010!M3:M5)</f>
        <v>274</v>
      </c>
      <c r="P23" s="331">
        <f>SUM(Stats2010!N3:N5)</f>
        <v>595</v>
      </c>
      <c r="Q23" s="331"/>
      <c r="R23" s="331">
        <f>SUM(Stats2010!Q3:Q5)</f>
        <v>100</v>
      </c>
      <c r="S23" s="331">
        <f>SUM(Stats2010!R3:R5)</f>
        <v>1</v>
      </c>
      <c r="T23" s="333">
        <f>SUM(Stats2010!S3:S5)</f>
        <v>347</v>
      </c>
      <c r="U23" s="337">
        <f>SUM(Stats2010!T3:T5)</f>
        <v>33380</v>
      </c>
      <c r="V23" s="338">
        <f>SUM(Stats2010!U3:U5)</f>
        <v>18</v>
      </c>
      <c r="W23" s="331">
        <f>SUM(Stats2010!V3:V5)</f>
        <v>579</v>
      </c>
      <c r="X23" s="331">
        <f>SUM(Stats2010!W3:W5)</f>
        <v>73</v>
      </c>
      <c r="Y23" s="333">
        <f>SUM(Stats2010!X3:X5)</f>
        <v>0</v>
      </c>
      <c r="Z23" s="334">
        <f>SUM(Stats2010!Y3:Y5)</f>
        <v>594</v>
      </c>
      <c r="AA23" s="333">
        <f>SUM(Stats2010!Z3:Z5)</f>
        <v>6251</v>
      </c>
      <c r="AB23" s="334">
        <f>SUM(Stats2010!AA3:AA5)</f>
        <v>0</v>
      </c>
      <c r="AC23" s="333">
        <f>SUM(Stats2010!AB3:AB5)</f>
        <v>0</v>
      </c>
      <c r="AD23" s="337">
        <f>SUM(Stats2010!AC3:AC5)</f>
        <v>27789</v>
      </c>
      <c r="AE23" s="338">
        <f>SUM(Stats2010!AD3:AD5)</f>
        <v>778.5</v>
      </c>
      <c r="AF23" s="331">
        <f>SUM(Stats2010!AE3:AE5)</f>
        <v>75</v>
      </c>
      <c r="AG23" s="331">
        <f>SUM(Stats2010!AF3:AF5)</f>
        <v>10</v>
      </c>
      <c r="AH23" s="332">
        <f>SUM(Stats2010!AG3:AG5)</f>
        <v>16</v>
      </c>
    </row>
    <row r="24" spans="1:34" ht="15">
      <c r="A24" s="387"/>
      <c r="B24" s="257" t="s">
        <v>82</v>
      </c>
      <c r="C24" s="258">
        <f aca="true" t="shared" si="14" ref="C24:L24">C23-C20</f>
        <v>197</v>
      </c>
      <c r="D24" s="259">
        <f t="shared" si="14"/>
        <v>149</v>
      </c>
      <c r="E24" s="259">
        <f t="shared" si="14"/>
        <v>1437</v>
      </c>
      <c r="F24" s="260">
        <f t="shared" si="14"/>
        <v>37</v>
      </c>
      <c r="G24" s="261">
        <f t="shared" si="14"/>
        <v>659</v>
      </c>
      <c r="H24" s="259">
        <f t="shared" si="14"/>
        <v>-235</v>
      </c>
      <c r="I24" s="259">
        <f t="shared" si="14"/>
        <v>704</v>
      </c>
      <c r="J24" s="262">
        <f t="shared" si="14"/>
        <v>-175</v>
      </c>
      <c r="K24" s="263">
        <f t="shared" si="14"/>
        <v>188</v>
      </c>
      <c r="L24" s="259">
        <f t="shared" si="14"/>
        <v>-12</v>
      </c>
      <c r="M24" s="260"/>
      <c r="N24" s="261">
        <f>N23-N20</f>
        <v>26</v>
      </c>
      <c r="O24" s="259">
        <f>O23-O20</f>
        <v>53</v>
      </c>
      <c r="P24" s="259">
        <f>P23-P20</f>
        <v>-218</v>
      </c>
      <c r="Q24" s="259"/>
      <c r="R24" s="259">
        <f aca="true" t="shared" si="15" ref="R24:AH24">R23-R20</f>
        <v>21</v>
      </c>
      <c r="S24" s="259">
        <f t="shared" si="15"/>
        <v>-7</v>
      </c>
      <c r="T24" s="264">
        <f t="shared" si="15"/>
        <v>257</v>
      </c>
      <c r="U24" s="265">
        <f t="shared" si="15"/>
        <v>2960</v>
      </c>
      <c r="V24" s="266">
        <f t="shared" si="15"/>
        <v>-1</v>
      </c>
      <c r="W24" s="259">
        <f t="shared" si="15"/>
        <v>-76</v>
      </c>
      <c r="X24" s="259">
        <f t="shared" si="15"/>
        <v>-88</v>
      </c>
      <c r="Y24" s="262">
        <f t="shared" si="15"/>
        <v>-296</v>
      </c>
      <c r="Z24" s="263">
        <f t="shared" si="15"/>
        <v>-488</v>
      </c>
      <c r="AA24" s="260">
        <f t="shared" si="15"/>
        <v>354</v>
      </c>
      <c r="AB24" s="261">
        <f t="shared" si="15"/>
        <v>-7502</v>
      </c>
      <c r="AC24" s="264">
        <f t="shared" si="15"/>
        <v>-3732</v>
      </c>
      <c r="AD24" s="265">
        <f t="shared" si="15"/>
        <v>16555</v>
      </c>
      <c r="AE24" s="267">
        <f t="shared" si="15"/>
        <v>66</v>
      </c>
      <c r="AF24" s="263">
        <f t="shared" si="15"/>
        <v>-8</v>
      </c>
      <c r="AG24" s="259">
        <f t="shared" si="15"/>
        <v>-17</v>
      </c>
      <c r="AH24" s="268">
        <f t="shared" si="15"/>
        <v>-6</v>
      </c>
    </row>
    <row r="25" spans="1:34" s="270" customFormat="1" ht="15.75" thickBot="1">
      <c r="A25" s="388"/>
      <c r="B25" s="292" t="s">
        <v>83</v>
      </c>
      <c r="C25" s="293">
        <f aca="true" t="shared" si="16" ref="C25:L25">C24/C20</f>
        <v>0.05733410942956926</v>
      </c>
      <c r="D25" s="294">
        <f t="shared" si="16"/>
        <v>0.0444643390032826</v>
      </c>
      <c r="E25" s="294">
        <f t="shared" si="16"/>
        <v>0.3189789123196448</v>
      </c>
      <c r="F25" s="295">
        <f t="shared" si="16"/>
        <v>0.06303236797274275</v>
      </c>
      <c r="G25" s="296">
        <f t="shared" si="16"/>
        <v>0.575043630017452</v>
      </c>
      <c r="H25" s="294">
        <f t="shared" si="16"/>
        <v>-0.019222903885480574</v>
      </c>
      <c r="I25" s="294">
        <f t="shared" si="16"/>
        <v>0.29272349272349274</v>
      </c>
      <c r="J25" s="297">
        <f t="shared" si="16"/>
        <v>-0.3968253968253968</v>
      </c>
      <c r="K25" s="298">
        <f t="shared" si="16"/>
        <v>0.3700787401574803</v>
      </c>
      <c r="L25" s="294">
        <f t="shared" si="16"/>
        <v>-0.19672131147540983</v>
      </c>
      <c r="M25" s="295"/>
      <c r="N25" s="296">
        <f>N24/N20</f>
        <v>0.06951871657754011</v>
      </c>
      <c r="O25" s="294">
        <f>O24/O20</f>
        <v>0.2398190045248869</v>
      </c>
      <c r="P25" s="294">
        <f>P24/P20</f>
        <v>-0.26814268142681424</v>
      </c>
      <c r="Q25" s="294"/>
      <c r="R25" s="294">
        <f aca="true" t="shared" si="17" ref="R25:AH25">R24/R20</f>
        <v>0.26582278481012656</v>
      </c>
      <c r="S25" s="294">
        <f t="shared" si="17"/>
        <v>-0.875</v>
      </c>
      <c r="T25" s="299">
        <f t="shared" si="17"/>
        <v>2.8555555555555556</v>
      </c>
      <c r="U25" s="300">
        <f t="shared" si="17"/>
        <v>0.0973044049967127</v>
      </c>
      <c r="V25" s="301">
        <f t="shared" si="17"/>
        <v>-0.05263157894736842</v>
      </c>
      <c r="W25" s="294">
        <f t="shared" si="17"/>
        <v>-0.11603053435114503</v>
      </c>
      <c r="X25" s="294">
        <f t="shared" si="17"/>
        <v>-0.546583850931677</v>
      </c>
      <c r="Y25" s="297">
        <f t="shared" si="17"/>
        <v>-1</v>
      </c>
      <c r="Z25" s="298">
        <f t="shared" si="17"/>
        <v>-0.4510166358595194</v>
      </c>
      <c r="AA25" s="295">
        <f t="shared" si="17"/>
        <v>0.06003052399525182</v>
      </c>
      <c r="AB25" s="296">
        <f t="shared" si="17"/>
        <v>-1</v>
      </c>
      <c r="AC25" s="299">
        <f t="shared" si="17"/>
        <v>-1</v>
      </c>
      <c r="AD25" s="300">
        <f t="shared" si="17"/>
        <v>1.4736514153462703</v>
      </c>
      <c r="AE25" s="302">
        <f t="shared" si="17"/>
        <v>0.09263157894736843</v>
      </c>
      <c r="AF25" s="298">
        <f t="shared" si="17"/>
        <v>-0.0963855421686747</v>
      </c>
      <c r="AG25" s="294">
        <f t="shared" si="17"/>
        <v>-0.6296296296296297</v>
      </c>
      <c r="AH25" s="303">
        <f t="shared" si="17"/>
        <v>-0.2727272727272727</v>
      </c>
    </row>
    <row r="26" spans="1:34" ht="15.75" thickTop="1">
      <c r="A26" s="386">
        <v>2011</v>
      </c>
      <c r="B26" s="256" t="s">
        <v>19</v>
      </c>
      <c r="C26" s="245">
        <f>SUM(Stats2011!B3:B5)</f>
        <v>3913</v>
      </c>
      <c r="D26" s="245">
        <f>SUM(Stats2011!C3:C5)</f>
        <v>3560</v>
      </c>
      <c r="E26" s="245">
        <f>SUM(Stats2011!D3:D5)</f>
        <v>5162</v>
      </c>
      <c r="F26" s="245">
        <f>SUM(Stats2011!E3:E5)</f>
        <v>571</v>
      </c>
      <c r="G26" s="245">
        <f>SUM(Stats2011!F3:F5)</f>
        <v>2627</v>
      </c>
      <c r="H26" s="245">
        <f>SUM(Stats2011!G3:G5)</f>
        <v>15666</v>
      </c>
      <c r="I26" s="245">
        <f>SUM(Stats2011!H3:H5)</f>
        <v>3549</v>
      </c>
      <c r="J26" s="245">
        <f>SUM(Stats2011!I3:I5)</f>
        <v>432</v>
      </c>
      <c r="K26" s="245">
        <f>SUM(Stats2011!J3:J5)</f>
        <v>757</v>
      </c>
      <c r="L26" s="245">
        <f>SUM(Stats2011!K3:K5)</f>
        <v>36</v>
      </c>
      <c r="M26" s="245"/>
      <c r="N26" s="245">
        <f>SUM(Stats2011!L3:L5)</f>
        <v>329</v>
      </c>
      <c r="O26" s="245">
        <f>SUM(Stats2011!M3:M5)</f>
        <v>378</v>
      </c>
      <c r="P26" s="331">
        <f>SUM(Stats2011!N3:N5)</f>
        <v>1195</v>
      </c>
      <c r="Q26" s="331"/>
      <c r="R26" s="331">
        <f>SUM(Stats2011!Q3:Q5)</f>
        <v>105</v>
      </c>
      <c r="S26" s="331">
        <f>SUM(Stats2011!R3:R5)</f>
        <v>4</v>
      </c>
      <c r="T26" s="333">
        <f>SUM(Stats2011!S3:S5)</f>
        <v>270</v>
      </c>
      <c r="U26" s="337">
        <f>SUM(Stats2011!T3:T5)</f>
        <v>38735</v>
      </c>
      <c r="V26" s="338">
        <f>SUM(Stats2011!U3:U5)</f>
        <v>8</v>
      </c>
      <c r="W26" s="331">
        <f>SUM(Stats2011!V3:V5)</f>
        <v>539</v>
      </c>
      <c r="X26" s="331">
        <f>SUM(Stats2011!W3:W5)</f>
        <v>491</v>
      </c>
      <c r="Y26" s="333">
        <f>SUM(Stats2011!X3:X5)</f>
        <v>0</v>
      </c>
      <c r="Z26" s="334">
        <f>SUM(Stats2011!Y3:Y5)</f>
        <v>518</v>
      </c>
      <c r="AA26" s="333">
        <f>SUM(Stats2011!Z3:Z5)</f>
        <v>4441</v>
      </c>
      <c r="AB26" s="334">
        <f>SUM(Stats2011!AA3:AA5)</f>
        <v>0</v>
      </c>
      <c r="AC26" s="333">
        <f>SUM(Stats2010!AB6:AB8)</f>
        <v>0</v>
      </c>
      <c r="AD26" s="337">
        <f>SUM(Stats2011!AC3:AC5)</f>
        <v>25249</v>
      </c>
      <c r="AE26" s="338">
        <f>SUM(Stats2011!AD3:AD5)</f>
        <v>508</v>
      </c>
      <c r="AF26" s="331">
        <f>SUM(Stats2011!AE3:AE5)</f>
        <v>73</v>
      </c>
      <c r="AG26" s="331">
        <f>SUM(Stats2011!AF3:AF5)</f>
        <v>22</v>
      </c>
      <c r="AH26" s="332">
        <f>SUM(Stats2011!AG3:AG5)</f>
        <v>30</v>
      </c>
    </row>
    <row r="27" spans="1:34" ht="15">
      <c r="A27" s="387"/>
      <c r="B27" s="257" t="s">
        <v>82</v>
      </c>
      <c r="C27" s="258">
        <f aca="true" t="shared" si="18" ref="C27:L27">C26-C23</f>
        <v>280</v>
      </c>
      <c r="D27" s="259">
        <f t="shared" si="18"/>
        <v>60</v>
      </c>
      <c r="E27" s="259">
        <f t="shared" si="18"/>
        <v>-780</v>
      </c>
      <c r="F27" s="260">
        <f t="shared" si="18"/>
        <v>-53</v>
      </c>
      <c r="G27" s="261">
        <f t="shared" si="18"/>
        <v>822</v>
      </c>
      <c r="H27" s="259">
        <f t="shared" si="18"/>
        <v>3676</v>
      </c>
      <c r="I27" s="259">
        <f t="shared" si="18"/>
        <v>440</v>
      </c>
      <c r="J27" s="262">
        <f t="shared" si="18"/>
        <v>166</v>
      </c>
      <c r="K27" s="263">
        <f t="shared" si="18"/>
        <v>61</v>
      </c>
      <c r="L27" s="259">
        <f t="shared" si="18"/>
        <v>-13</v>
      </c>
      <c r="M27" s="260"/>
      <c r="N27" s="261">
        <f>N26-N23</f>
        <v>-71</v>
      </c>
      <c r="O27" s="259">
        <f>O26-O23</f>
        <v>104</v>
      </c>
      <c r="P27" s="259">
        <f>P26-P23</f>
        <v>600</v>
      </c>
      <c r="Q27" s="259"/>
      <c r="R27" s="259">
        <f aca="true" t="shared" si="19" ref="R27:AH27">R26-R23</f>
        <v>5</v>
      </c>
      <c r="S27" s="259">
        <f t="shared" si="19"/>
        <v>3</v>
      </c>
      <c r="T27" s="264">
        <f t="shared" si="19"/>
        <v>-77</v>
      </c>
      <c r="U27" s="265">
        <f t="shared" si="19"/>
        <v>5355</v>
      </c>
      <c r="V27" s="266">
        <f t="shared" si="19"/>
        <v>-10</v>
      </c>
      <c r="W27" s="259">
        <f t="shared" si="19"/>
        <v>-40</v>
      </c>
      <c r="X27" s="259">
        <f t="shared" si="19"/>
        <v>418</v>
      </c>
      <c r="Y27" s="262">
        <f t="shared" si="19"/>
        <v>0</v>
      </c>
      <c r="Z27" s="263">
        <f t="shared" si="19"/>
        <v>-76</v>
      </c>
      <c r="AA27" s="260">
        <f t="shared" si="19"/>
        <v>-1810</v>
      </c>
      <c r="AB27" s="261">
        <f t="shared" si="19"/>
        <v>0</v>
      </c>
      <c r="AC27" s="264">
        <f t="shared" si="19"/>
        <v>0</v>
      </c>
      <c r="AD27" s="265">
        <f t="shared" si="19"/>
        <v>-2540</v>
      </c>
      <c r="AE27" s="267">
        <f t="shared" si="19"/>
        <v>-270.5</v>
      </c>
      <c r="AF27" s="263">
        <f t="shared" si="19"/>
        <v>-2</v>
      </c>
      <c r="AG27" s="259">
        <f t="shared" si="19"/>
        <v>12</v>
      </c>
      <c r="AH27" s="268">
        <f t="shared" si="19"/>
        <v>14</v>
      </c>
    </row>
    <row r="28" spans="1:34" s="270" customFormat="1" ht="15.75" thickBot="1">
      <c r="A28" s="388"/>
      <c r="B28" s="292" t="s">
        <v>83</v>
      </c>
      <c r="C28" s="293">
        <f aca="true" t="shared" si="20" ref="C28:L28">C27/C23</f>
        <v>0.07707129094412331</v>
      </c>
      <c r="D28" s="294">
        <f t="shared" si="20"/>
        <v>0.017142857142857144</v>
      </c>
      <c r="E28" s="294">
        <f t="shared" si="20"/>
        <v>-0.13126893301918546</v>
      </c>
      <c r="F28" s="295">
        <f t="shared" si="20"/>
        <v>-0.08493589743589744</v>
      </c>
      <c r="G28" s="296">
        <f t="shared" si="20"/>
        <v>0.4554016620498615</v>
      </c>
      <c r="H28" s="294">
        <f t="shared" si="20"/>
        <v>0.3065888240200167</v>
      </c>
      <c r="I28" s="294">
        <f t="shared" si="20"/>
        <v>0.14152460598263106</v>
      </c>
      <c r="J28" s="297">
        <f t="shared" si="20"/>
        <v>0.6240601503759399</v>
      </c>
      <c r="K28" s="298">
        <f t="shared" si="20"/>
        <v>0.08764367816091954</v>
      </c>
      <c r="L28" s="294">
        <f t="shared" si="20"/>
        <v>-0.2653061224489796</v>
      </c>
      <c r="M28" s="295"/>
      <c r="N28" s="296">
        <f>N27/N23</f>
        <v>-0.1775</v>
      </c>
      <c r="O28" s="294">
        <f>O27/O23</f>
        <v>0.3795620437956204</v>
      </c>
      <c r="P28" s="294">
        <f>P27/P23</f>
        <v>1.0084033613445378</v>
      </c>
      <c r="Q28" s="294"/>
      <c r="R28" s="294">
        <f aca="true" t="shared" si="21" ref="R28:AH28">R27/R23</f>
        <v>0.05</v>
      </c>
      <c r="S28" s="294">
        <f t="shared" si="21"/>
        <v>3</v>
      </c>
      <c r="T28" s="299">
        <f t="shared" si="21"/>
        <v>-0.2219020172910663</v>
      </c>
      <c r="U28" s="300">
        <f t="shared" si="21"/>
        <v>0.1604254044337927</v>
      </c>
      <c r="V28" s="301">
        <f t="shared" si="21"/>
        <v>-0.5555555555555556</v>
      </c>
      <c r="W28" s="294">
        <f t="shared" si="21"/>
        <v>-0.0690846286701209</v>
      </c>
      <c r="X28" s="294">
        <f t="shared" si="21"/>
        <v>5.726027397260274</v>
      </c>
      <c r="Y28" s="297" t="e">
        <f t="shared" si="21"/>
        <v>#DIV/0!</v>
      </c>
      <c r="Z28" s="298">
        <f t="shared" si="21"/>
        <v>-0.12794612794612795</v>
      </c>
      <c r="AA28" s="295">
        <f t="shared" si="21"/>
        <v>-0.289553671412574</v>
      </c>
      <c r="AB28" s="296" t="e">
        <f t="shared" si="21"/>
        <v>#DIV/0!</v>
      </c>
      <c r="AC28" s="299" t="e">
        <f t="shared" si="21"/>
        <v>#DIV/0!</v>
      </c>
      <c r="AD28" s="300">
        <f t="shared" si="21"/>
        <v>-0.091403073158444</v>
      </c>
      <c r="AE28" s="302">
        <f t="shared" si="21"/>
        <v>-0.3474630700064226</v>
      </c>
      <c r="AF28" s="298">
        <f t="shared" si="21"/>
        <v>-0.02666666666666667</v>
      </c>
      <c r="AG28" s="294">
        <f t="shared" si="21"/>
        <v>1.2</v>
      </c>
      <c r="AH28" s="303">
        <f t="shared" si="21"/>
        <v>0.875</v>
      </c>
    </row>
    <row r="29" spans="1:34" ht="15.75" thickTop="1">
      <c r="A29" s="386">
        <v>2012</v>
      </c>
      <c r="B29" s="256" t="s">
        <v>19</v>
      </c>
      <c r="C29" s="245">
        <f>SUM(Stats2012!B3:B5)</f>
        <v>4157</v>
      </c>
      <c r="D29" s="245">
        <f>SUM(Stats2012!C3:C5)</f>
        <v>4077</v>
      </c>
      <c r="E29" s="245">
        <f>SUM(Stats2012!D3:D5)</f>
        <v>5808</v>
      </c>
      <c r="F29" s="245">
        <f>SUM(Stats2012!E3:E5)</f>
        <v>663</v>
      </c>
      <c r="G29" s="245">
        <f>SUM(Stats2012!F3:F5)</f>
        <v>2681</v>
      </c>
      <c r="H29" s="245">
        <f>SUM(Stats2012!G3:G5)</f>
        <v>17026</v>
      </c>
      <c r="I29" s="245">
        <f>SUM(Stats2012!H3:H5)</f>
        <v>3632</v>
      </c>
      <c r="J29" s="245">
        <f>SUM(Stats2012!I3:I5)</f>
        <v>473</v>
      </c>
      <c r="K29" s="245">
        <f>SUM(Stats2012!J3:J5)</f>
        <v>1048</v>
      </c>
      <c r="L29" s="245">
        <f>SUM(Stats2012!K3:K5)</f>
        <v>48</v>
      </c>
      <c r="M29" s="245"/>
      <c r="N29" s="245">
        <f>SUM(Stats2012!L3:L5)</f>
        <v>159</v>
      </c>
      <c r="O29" s="245">
        <f>SUM(Stats2012!M3:M5)</f>
        <v>403</v>
      </c>
      <c r="P29" s="331">
        <f>SUM(Stats2012!N3:N5)</f>
        <v>1373</v>
      </c>
      <c r="Q29" s="331"/>
      <c r="R29" s="331">
        <f>SUM(Stats2012!Q3:Q5)</f>
        <v>196</v>
      </c>
      <c r="S29" s="331">
        <f>SUM(Stats2012!R3:R5)</f>
        <v>3</v>
      </c>
      <c r="T29" s="333">
        <f>SUM(Stats2012!S3:S5)</f>
        <v>362</v>
      </c>
      <c r="U29" s="337">
        <f>SUM(Stats2012!T3:T5)</f>
        <v>42213</v>
      </c>
      <c r="V29" s="338">
        <f>SUM(Stats2012!U3:U5)</f>
        <v>11</v>
      </c>
      <c r="W29" s="331">
        <f>SUM(Stats2012!V3:V5)</f>
        <v>568</v>
      </c>
      <c r="X29" s="331">
        <f>SUM(Stats2012!W3:W5)</f>
        <v>512</v>
      </c>
      <c r="Y29" s="333">
        <f>SUM(Stats2012!X3:X5)</f>
        <v>0</v>
      </c>
      <c r="Z29" s="334">
        <f>SUM(Stats2012!Y3:Y5)</f>
        <v>454</v>
      </c>
      <c r="AA29" s="333">
        <f>SUM(Stats2012!Z3:Z5)</f>
        <v>4091</v>
      </c>
      <c r="AB29" s="334">
        <f>SUM(Stats2012!AA3:AA5)</f>
        <v>0</v>
      </c>
      <c r="AC29" s="333">
        <f>SUM(Stats2010!AB9:AB11)</f>
        <v>0</v>
      </c>
      <c r="AD29" s="337">
        <f>SUM(Stats2012!AC3:AC5)</f>
        <v>26901</v>
      </c>
      <c r="AE29" s="338">
        <f>SUM(Stats2012!AD3:AD5)</f>
        <v>573.9</v>
      </c>
      <c r="AF29" s="331">
        <f>SUM(Stats2012!AE3:AE5)</f>
        <v>99</v>
      </c>
      <c r="AG29" s="331">
        <f>SUM(Stats2012!AF3:AF5)</f>
        <v>59</v>
      </c>
      <c r="AH29" s="332">
        <f>SUM(Stats2012!AG3:AG5)</f>
        <v>40</v>
      </c>
    </row>
    <row r="30" spans="1:34" ht="15">
      <c r="A30" s="387"/>
      <c r="B30" s="257" t="s">
        <v>82</v>
      </c>
      <c r="C30" s="258">
        <f aca="true" t="shared" si="22" ref="C30:L30">C29-C26</f>
        <v>244</v>
      </c>
      <c r="D30" s="259">
        <f t="shared" si="22"/>
        <v>517</v>
      </c>
      <c r="E30" s="259">
        <f t="shared" si="22"/>
        <v>646</v>
      </c>
      <c r="F30" s="260">
        <f t="shared" si="22"/>
        <v>92</v>
      </c>
      <c r="G30" s="261">
        <f t="shared" si="22"/>
        <v>54</v>
      </c>
      <c r="H30" s="259">
        <f t="shared" si="22"/>
        <v>1360</v>
      </c>
      <c r="I30" s="259">
        <f t="shared" si="22"/>
        <v>83</v>
      </c>
      <c r="J30" s="262">
        <f t="shared" si="22"/>
        <v>41</v>
      </c>
      <c r="K30" s="263">
        <f t="shared" si="22"/>
        <v>291</v>
      </c>
      <c r="L30" s="259">
        <f t="shared" si="22"/>
        <v>12</v>
      </c>
      <c r="M30" s="260"/>
      <c r="N30" s="261">
        <f>N29-N26</f>
        <v>-170</v>
      </c>
      <c r="O30" s="259">
        <f>O29-O26</f>
        <v>25</v>
      </c>
      <c r="P30" s="259">
        <f>P29-P26</f>
        <v>178</v>
      </c>
      <c r="Q30" s="259"/>
      <c r="R30" s="259">
        <f aca="true" t="shared" si="23" ref="R30:AH30">R29-R26</f>
        <v>91</v>
      </c>
      <c r="S30" s="259">
        <f t="shared" si="23"/>
        <v>-1</v>
      </c>
      <c r="T30" s="264">
        <f t="shared" si="23"/>
        <v>92</v>
      </c>
      <c r="U30" s="265">
        <f t="shared" si="23"/>
        <v>3478</v>
      </c>
      <c r="V30" s="266">
        <f t="shared" si="23"/>
        <v>3</v>
      </c>
      <c r="W30" s="259">
        <f t="shared" si="23"/>
        <v>29</v>
      </c>
      <c r="X30" s="259">
        <f t="shared" si="23"/>
        <v>21</v>
      </c>
      <c r="Y30" s="262">
        <f t="shared" si="23"/>
        <v>0</v>
      </c>
      <c r="Z30" s="263">
        <f t="shared" si="23"/>
        <v>-64</v>
      </c>
      <c r="AA30" s="260">
        <f t="shared" si="23"/>
        <v>-350</v>
      </c>
      <c r="AB30" s="261">
        <f t="shared" si="23"/>
        <v>0</v>
      </c>
      <c r="AC30" s="264">
        <f t="shared" si="23"/>
        <v>0</v>
      </c>
      <c r="AD30" s="265">
        <f t="shared" si="23"/>
        <v>1652</v>
      </c>
      <c r="AE30" s="267">
        <f t="shared" si="23"/>
        <v>65.89999999999998</v>
      </c>
      <c r="AF30" s="263">
        <f t="shared" si="23"/>
        <v>26</v>
      </c>
      <c r="AG30" s="259">
        <f t="shared" si="23"/>
        <v>37</v>
      </c>
      <c r="AH30" s="268">
        <f t="shared" si="23"/>
        <v>10</v>
      </c>
    </row>
    <row r="31" spans="1:34" s="270" customFormat="1" ht="15.75" thickBot="1">
      <c r="A31" s="388"/>
      <c r="B31" s="292" t="s">
        <v>83</v>
      </c>
      <c r="C31" s="293">
        <f aca="true" t="shared" si="24" ref="C31:L31">C30/C26</f>
        <v>0.06235624840276003</v>
      </c>
      <c r="D31" s="294">
        <f t="shared" si="24"/>
        <v>0.14522471910112358</v>
      </c>
      <c r="E31" s="294">
        <f t="shared" si="24"/>
        <v>0.12514529252227818</v>
      </c>
      <c r="F31" s="295">
        <f t="shared" si="24"/>
        <v>0.16112084063047286</v>
      </c>
      <c r="G31" s="296">
        <f t="shared" si="24"/>
        <v>0.020555767034640272</v>
      </c>
      <c r="H31" s="294">
        <f t="shared" si="24"/>
        <v>0.08681220477467126</v>
      </c>
      <c r="I31" s="294">
        <f t="shared" si="24"/>
        <v>0.023386869540715696</v>
      </c>
      <c r="J31" s="297">
        <f t="shared" si="24"/>
        <v>0.09490740740740741</v>
      </c>
      <c r="K31" s="298">
        <f t="shared" si="24"/>
        <v>0.3844121532364597</v>
      </c>
      <c r="L31" s="294">
        <f t="shared" si="24"/>
        <v>0.3333333333333333</v>
      </c>
      <c r="M31" s="295"/>
      <c r="N31" s="296">
        <f>N30/N26</f>
        <v>-0.5167173252279635</v>
      </c>
      <c r="O31" s="294">
        <f>O30/O26</f>
        <v>0.06613756613756613</v>
      </c>
      <c r="P31" s="294">
        <f>P30/P26</f>
        <v>0.1489539748953975</v>
      </c>
      <c r="Q31" s="294"/>
      <c r="R31" s="294">
        <f aca="true" t="shared" si="25" ref="R31:AH31">R30/R26</f>
        <v>0.8666666666666667</v>
      </c>
      <c r="S31" s="294">
        <f t="shared" si="25"/>
        <v>-0.25</v>
      </c>
      <c r="T31" s="299">
        <f t="shared" si="25"/>
        <v>0.34074074074074073</v>
      </c>
      <c r="U31" s="300">
        <f t="shared" si="25"/>
        <v>0.08978959597263457</v>
      </c>
      <c r="V31" s="301">
        <f t="shared" si="25"/>
        <v>0.375</v>
      </c>
      <c r="W31" s="294">
        <f t="shared" si="25"/>
        <v>0.05380333951762523</v>
      </c>
      <c r="X31" s="294">
        <f t="shared" si="25"/>
        <v>0.04276985743380855</v>
      </c>
      <c r="Y31" s="297" t="e">
        <f t="shared" si="25"/>
        <v>#DIV/0!</v>
      </c>
      <c r="Z31" s="298">
        <f t="shared" si="25"/>
        <v>-0.12355212355212356</v>
      </c>
      <c r="AA31" s="295">
        <f t="shared" si="25"/>
        <v>-0.07881107858590408</v>
      </c>
      <c r="AB31" s="296" t="e">
        <f t="shared" si="25"/>
        <v>#DIV/0!</v>
      </c>
      <c r="AC31" s="299" t="e">
        <f t="shared" si="25"/>
        <v>#DIV/0!</v>
      </c>
      <c r="AD31" s="300">
        <f t="shared" si="25"/>
        <v>0.06542833379539784</v>
      </c>
      <c r="AE31" s="302">
        <f t="shared" si="25"/>
        <v>0.12972440944881886</v>
      </c>
      <c r="AF31" s="298">
        <f t="shared" si="25"/>
        <v>0.3561643835616438</v>
      </c>
      <c r="AG31" s="294">
        <f t="shared" si="25"/>
        <v>1.6818181818181819</v>
      </c>
      <c r="AH31" s="303">
        <f t="shared" si="25"/>
        <v>0.3333333333333333</v>
      </c>
    </row>
    <row r="32" spans="1:34" ht="15.75" thickTop="1">
      <c r="A32" s="386">
        <v>2013</v>
      </c>
      <c r="B32" s="256" t="s">
        <v>19</v>
      </c>
      <c r="C32" s="245">
        <f>SUM(Stats2013!B3:B5)</f>
        <v>3612</v>
      </c>
      <c r="D32" s="245">
        <f>SUM(Stats2013!C3:C5)</f>
        <v>3323</v>
      </c>
      <c r="E32" s="245">
        <f>SUM(Stats2013!D3:D5)</f>
        <v>5553</v>
      </c>
      <c r="F32" s="245">
        <f>SUM(Stats2013!E3:E5)</f>
        <v>599</v>
      </c>
      <c r="G32" s="245">
        <f>SUM(Stats2013!F3:F5)</f>
        <v>3225</v>
      </c>
      <c r="H32" s="245">
        <f>SUM(Stats2013!G3:G5)</f>
        <v>16753</v>
      </c>
      <c r="I32" s="245">
        <f>SUM(Stats2013!H3:H5)</f>
        <v>3633</v>
      </c>
      <c r="J32" s="245">
        <f>SUM(Stats2013!I3:I5)</f>
        <v>516</v>
      </c>
      <c r="K32" s="245">
        <f>SUM(Stats2013!J3:J5)</f>
        <v>978</v>
      </c>
      <c r="L32" s="245">
        <f>SUM(Stats2013!K3:K5)</f>
        <v>61</v>
      </c>
      <c r="M32" s="245"/>
      <c r="N32" s="245">
        <f>SUM(Stats2013!L3:L5)</f>
        <v>199</v>
      </c>
      <c r="O32" s="245">
        <f>SUM(Stats2013!M3:M5)</f>
        <v>590</v>
      </c>
      <c r="P32" s="331">
        <f>SUM(Stats2013!N3:N5)</f>
        <v>2451</v>
      </c>
      <c r="Q32" s="331"/>
      <c r="R32" s="331">
        <f>SUM(Stats2013!Q3:Q5)</f>
        <v>150</v>
      </c>
      <c r="S32" s="331">
        <f>SUM(Stats2013!R3:R5)</f>
        <v>9</v>
      </c>
      <c r="T32" s="333">
        <f>SUM(Stats2013!S3:S5)</f>
        <v>240</v>
      </c>
      <c r="U32" s="337">
        <f>SUM(Stats2013!T3:T5)</f>
        <v>41945</v>
      </c>
      <c r="V32" s="338">
        <f>SUM(Stats2013!U3:U5)</f>
        <v>8</v>
      </c>
      <c r="W32" s="331">
        <f>SUM(Stats2013!V3:V5)</f>
        <v>429</v>
      </c>
      <c r="X32" s="331">
        <f>SUM(Stats2013!W3:W5)</f>
        <v>522</v>
      </c>
      <c r="Y32" s="333"/>
      <c r="Z32" s="334">
        <f>SUM(Stats2013!Y3:Y5)</f>
        <v>227</v>
      </c>
      <c r="AA32" s="333">
        <f>SUM(Stats2013!Z3:Z5)</f>
        <v>3839</v>
      </c>
      <c r="AB32" s="334"/>
      <c r="AC32" s="333"/>
      <c r="AD32" s="337">
        <f>SUM(Stats2013!AC3:AC5)</f>
        <v>27642</v>
      </c>
      <c r="AE32" s="338">
        <f>SUM(Stats2013!AD3:AD5)</f>
        <v>645.25</v>
      </c>
      <c r="AF32" s="331">
        <f>SUM(Stats2013!AE3:AE5)</f>
        <v>78</v>
      </c>
      <c r="AG32" s="331">
        <f>SUM(Stats2013!AF3:AF5)</f>
        <v>41</v>
      </c>
      <c r="AH32" s="332">
        <f>SUM(Stats2013!AG3:AG5)</f>
        <v>43</v>
      </c>
    </row>
    <row r="33" spans="1:34" ht="15">
      <c r="A33" s="387"/>
      <c r="B33" s="257" t="s">
        <v>82</v>
      </c>
      <c r="C33" s="258">
        <f aca="true" t="shared" si="26" ref="C33:L33">C32-C29</f>
        <v>-545</v>
      </c>
      <c r="D33" s="259">
        <f t="shared" si="26"/>
        <v>-754</v>
      </c>
      <c r="E33" s="259">
        <f t="shared" si="26"/>
        <v>-255</v>
      </c>
      <c r="F33" s="260">
        <f t="shared" si="26"/>
        <v>-64</v>
      </c>
      <c r="G33" s="261">
        <f t="shared" si="26"/>
        <v>544</v>
      </c>
      <c r="H33" s="259">
        <f t="shared" si="26"/>
        <v>-273</v>
      </c>
      <c r="I33" s="259">
        <f t="shared" si="26"/>
        <v>1</v>
      </c>
      <c r="J33" s="262">
        <f t="shared" si="26"/>
        <v>43</v>
      </c>
      <c r="K33" s="263">
        <f t="shared" si="26"/>
        <v>-70</v>
      </c>
      <c r="L33" s="259">
        <f t="shared" si="26"/>
        <v>13</v>
      </c>
      <c r="M33" s="260"/>
      <c r="N33" s="261">
        <f>N32-N29</f>
        <v>40</v>
      </c>
      <c r="O33" s="259">
        <f>O32-O29</f>
        <v>187</v>
      </c>
      <c r="P33" s="259">
        <f>P32-P29</f>
        <v>1078</v>
      </c>
      <c r="Q33" s="259"/>
      <c r="R33" s="259">
        <f aca="true" t="shared" si="27" ref="R33:AH33">R32-R29</f>
        <v>-46</v>
      </c>
      <c r="S33" s="259">
        <f t="shared" si="27"/>
        <v>6</v>
      </c>
      <c r="T33" s="264">
        <f t="shared" si="27"/>
        <v>-122</v>
      </c>
      <c r="U33" s="265">
        <f t="shared" si="27"/>
        <v>-268</v>
      </c>
      <c r="V33" s="266">
        <f t="shared" si="27"/>
        <v>-3</v>
      </c>
      <c r="W33" s="259">
        <f t="shared" si="27"/>
        <v>-139</v>
      </c>
      <c r="X33" s="259">
        <f t="shared" si="27"/>
        <v>10</v>
      </c>
      <c r="Y33" s="262"/>
      <c r="Z33" s="263">
        <f t="shared" si="27"/>
        <v>-227</v>
      </c>
      <c r="AA33" s="260">
        <f t="shared" si="27"/>
        <v>-252</v>
      </c>
      <c r="AB33" s="261">
        <f t="shared" si="27"/>
        <v>0</v>
      </c>
      <c r="AC33" s="264">
        <f t="shared" si="27"/>
        <v>0</v>
      </c>
      <c r="AD33" s="265">
        <f t="shared" si="27"/>
        <v>741</v>
      </c>
      <c r="AE33" s="267">
        <f t="shared" si="27"/>
        <v>71.35000000000002</v>
      </c>
      <c r="AF33" s="263">
        <f t="shared" si="27"/>
        <v>-21</v>
      </c>
      <c r="AG33" s="259">
        <f t="shared" si="27"/>
        <v>-18</v>
      </c>
      <c r="AH33" s="268">
        <f t="shared" si="27"/>
        <v>3</v>
      </c>
    </row>
    <row r="34" spans="1:34" s="270" customFormat="1" ht="15.75" thickBot="1">
      <c r="A34" s="388"/>
      <c r="B34" s="292" t="s">
        <v>83</v>
      </c>
      <c r="C34" s="293">
        <f aca="true" t="shared" si="28" ref="C34:L34">C33/C29</f>
        <v>-0.13110416165503969</v>
      </c>
      <c r="D34" s="294">
        <f t="shared" si="28"/>
        <v>-0.18493990679421143</v>
      </c>
      <c r="E34" s="294">
        <f t="shared" si="28"/>
        <v>-0.04390495867768595</v>
      </c>
      <c r="F34" s="295">
        <f t="shared" si="28"/>
        <v>-0.09653092006033183</v>
      </c>
      <c r="G34" s="296">
        <f t="shared" si="28"/>
        <v>0.20290936217829167</v>
      </c>
      <c r="H34" s="294">
        <f t="shared" si="28"/>
        <v>-0.016034300481616352</v>
      </c>
      <c r="I34" s="294">
        <f t="shared" si="28"/>
        <v>0.00027533039647577095</v>
      </c>
      <c r="J34" s="297">
        <f t="shared" si="28"/>
        <v>0.09090909090909091</v>
      </c>
      <c r="K34" s="298">
        <f t="shared" si="28"/>
        <v>-0.06679389312977099</v>
      </c>
      <c r="L34" s="294">
        <f t="shared" si="28"/>
        <v>0.2708333333333333</v>
      </c>
      <c r="M34" s="295"/>
      <c r="N34" s="296">
        <f>N33/N29</f>
        <v>0.25157232704402516</v>
      </c>
      <c r="O34" s="294">
        <f>O33/O29</f>
        <v>0.4640198511166253</v>
      </c>
      <c r="P34" s="294">
        <f>P33/P29</f>
        <v>0.7851420247632921</v>
      </c>
      <c r="Q34" s="294"/>
      <c r="R34" s="294">
        <f aca="true" t="shared" si="29" ref="R34:AH34">R33/R29</f>
        <v>-0.23469387755102042</v>
      </c>
      <c r="S34" s="294">
        <f t="shared" si="29"/>
        <v>2</v>
      </c>
      <c r="T34" s="299">
        <f t="shared" si="29"/>
        <v>-0.3370165745856354</v>
      </c>
      <c r="U34" s="300">
        <f t="shared" si="29"/>
        <v>-0.00634875512282946</v>
      </c>
      <c r="V34" s="301">
        <f t="shared" si="29"/>
        <v>-0.2727272727272727</v>
      </c>
      <c r="W34" s="294">
        <f t="shared" si="29"/>
        <v>-0.24471830985915494</v>
      </c>
      <c r="X34" s="294">
        <f t="shared" si="29"/>
        <v>0.01953125</v>
      </c>
      <c r="Y34" s="297"/>
      <c r="Z34" s="298">
        <f t="shared" si="29"/>
        <v>-0.5</v>
      </c>
      <c r="AA34" s="295">
        <f t="shared" si="29"/>
        <v>-0.06159863114153019</v>
      </c>
      <c r="AB34" s="296" t="e">
        <f t="shared" si="29"/>
        <v>#DIV/0!</v>
      </c>
      <c r="AC34" s="299" t="e">
        <f t="shared" si="29"/>
        <v>#DIV/0!</v>
      </c>
      <c r="AD34" s="300">
        <f t="shared" si="29"/>
        <v>0.027545444407271105</v>
      </c>
      <c r="AE34" s="302">
        <f t="shared" si="29"/>
        <v>0.12432479526049839</v>
      </c>
      <c r="AF34" s="298">
        <f t="shared" si="29"/>
        <v>-0.21212121212121213</v>
      </c>
      <c r="AG34" s="294">
        <f t="shared" si="29"/>
        <v>-0.3050847457627119</v>
      </c>
      <c r="AH34" s="303">
        <f t="shared" si="29"/>
        <v>0.075</v>
      </c>
    </row>
    <row r="35" spans="1:34" ht="15.75" thickTop="1">
      <c r="A35" s="386">
        <v>2014</v>
      </c>
      <c r="B35" s="256" t="s">
        <v>19</v>
      </c>
      <c r="C35" s="245">
        <f>SUM(Stats2014!B3:B5)</f>
        <v>3128</v>
      </c>
      <c r="D35" s="245">
        <f>SUM(Stats2014!C3:C5)</f>
        <v>3017</v>
      </c>
      <c r="E35" s="245">
        <f>SUM(Stats2014!D3:D5)</f>
        <v>3830</v>
      </c>
      <c r="F35" s="245">
        <f>SUM(Stats2014!E3:E5)</f>
        <v>404</v>
      </c>
      <c r="G35" s="245">
        <f>SUM(Stats2014!F3:F5)</f>
        <v>2565</v>
      </c>
      <c r="H35" s="245">
        <f>SUM(Stats2014!G3:G5)</f>
        <v>16725</v>
      </c>
      <c r="I35" s="245">
        <f>SUM(Stats2014!H3:H5)</f>
        <v>3205</v>
      </c>
      <c r="J35" s="245">
        <f>SUM(Stats2014!I3:I5)</f>
        <v>376</v>
      </c>
      <c r="K35" s="245">
        <f>SUM(Stats2014!J3:J5)</f>
        <v>916</v>
      </c>
      <c r="L35" s="245">
        <f>SUM(Stats2014!K3:K5)</f>
        <v>74</v>
      </c>
      <c r="M35" s="245"/>
      <c r="N35" s="245">
        <f>SUM(Stats2014!L3:L5)</f>
        <v>110</v>
      </c>
      <c r="O35" s="245">
        <f>SUM(Stats2014!M3:M5)</f>
        <v>661</v>
      </c>
      <c r="P35" s="331">
        <f>SUM(Stats2014!N3:N5)</f>
        <v>1985</v>
      </c>
      <c r="Q35" s="331"/>
      <c r="R35" s="331">
        <f>SUM(Stats2014!Q3:Q5)</f>
        <v>156</v>
      </c>
      <c r="S35" s="331">
        <f>SUM(Stats2014!R3:R5)</f>
        <v>2</v>
      </c>
      <c r="T35" s="333">
        <f>SUM(Stats2014!S3:S5)</f>
        <v>190</v>
      </c>
      <c r="U35" s="337">
        <f>SUM(Stats2014!T3:T5)</f>
        <v>37390</v>
      </c>
      <c r="V35" s="338">
        <f>SUM(Stats2014!U3:U5)</f>
        <v>7</v>
      </c>
      <c r="W35" s="331">
        <f>SUM(Stats2014!V3:V5)</f>
        <v>435</v>
      </c>
      <c r="X35" s="331">
        <f>SUM(Stats2014!W3:W5)</f>
        <v>575</v>
      </c>
      <c r="Y35" s="333"/>
      <c r="Z35" s="334">
        <f>SUM(Stats2014!Y3:Y5)</f>
        <v>33</v>
      </c>
      <c r="AA35" s="333">
        <f>SUM(Stats2014!Z3:Z5)</f>
        <v>2821</v>
      </c>
      <c r="AB35" s="334"/>
      <c r="AC35" s="333"/>
      <c r="AD35" s="337">
        <f>SUM(Stats2014!AC3:AC5)</f>
        <v>26214</v>
      </c>
      <c r="AE35" s="338">
        <f>SUM(Stats2014!AD3:AD5)</f>
        <v>679.25</v>
      </c>
      <c r="AF35" s="331">
        <f>SUM(Stats2014!AE3:AE5)</f>
        <v>100</v>
      </c>
      <c r="AG35" s="331">
        <f>SUM(Stats2014!AF3:AF5)</f>
        <v>48</v>
      </c>
      <c r="AH35" s="332">
        <f>SUM(Stats2014!AG3:AG5)</f>
        <v>32</v>
      </c>
    </row>
    <row r="36" spans="1:34" ht="15">
      <c r="A36" s="387"/>
      <c r="B36" s="257" t="s">
        <v>82</v>
      </c>
      <c r="C36" s="258">
        <f aca="true" t="shared" si="30" ref="C36:L36">C35-C32</f>
        <v>-484</v>
      </c>
      <c r="D36" s="259">
        <f t="shared" si="30"/>
        <v>-306</v>
      </c>
      <c r="E36" s="259">
        <f t="shared" si="30"/>
        <v>-1723</v>
      </c>
      <c r="F36" s="260">
        <f t="shared" si="30"/>
        <v>-195</v>
      </c>
      <c r="G36" s="261">
        <f t="shared" si="30"/>
        <v>-660</v>
      </c>
      <c r="H36" s="259">
        <f t="shared" si="30"/>
        <v>-28</v>
      </c>
      <c r="I36" s="259">
        <f t="shared" si="30"/>
        <v>-428</v>
      </c>
      <c r="J36" s="262">
        <f t="shared" si="30"/>
        <v>-140</v>
      </c>
      <c r="K36" s="263">
        <f t="shared" si="30"/>
        <v>-62</v>
      </c>
      <c r="L36" s="259">
        <f t="shared" si="30"/>
        <v>13</v>
      </c>
      <c r="M36" s="260"/>
      <c r="N36" s="261">
        <f>N35-N32</f>
        <v>-89</v>
      </c>
      <c r="O36" s="259">
        <f>O35-O32</f>
        <v>71</v>
      </c>
      <c r="P36" s="259">
        <f>P35-P32</f>
        <v>-466</v>
      </c>
      <c r="Q36" s="259"/>
      <c r="R36" s="259">
        <f aca="true" t="shared" si="31" ref="R36:X36">R35-R32</f>
        <v>6</v>
      </c>
      <c r="S36" s="259">
        <f t="shared" si="31"/>
        <v>-7</v>
      </c>
      <c r="T36" s="264">
        <f t="shared" si="31"/>
        <v>-50</v>
      </c>
      <c r="U36" s="265">
        <f t="shared" si="31"/>
        <v>-4555</v>
      </c>
      <c r="V36" s="266">
        <f t="shared" si="31"/>
        <v>-1</v>
      </c>
      <c r="W36" s="259">
        <f t="shared" si="31"/>
        <v>6</v>
      </c>
      <c r="X36" s="259">
        <f t="shared" si="31"/>
        <v>53</v>
      </c>
      <c r="Y36" s="262"/>
      <c r="Z36" s="263">
        <f aca="true" t="shared" si="32" ref="Z36:AH36">Z35-Z32</f>
        <v>-194</v>
      </c>
      <c r="AA36" s="260">
        <f t="shared" si="32"/>
        <v>-1018</v>
      </c>
      <c r="AB36" s="261">
        <f t="shared" si="32"/>
        <v>0</v>
      </c>
      <c r="AC36" s="264">
        <f t="shared" si="32"/>
        <v>0</v>
      </c>
      <c r="AD36" s="265">
        <f t="shared" si="32"/>
        <v>-1428</v>
      </c>
      <c r="AE36" s="267">
        <f t="shared" si="32"/>
        <v>34</v>
      </c>
      <c r="AF36" s="263">
        <f t="shared" si="32"/>
        <v>22</v>
      </c>
      <c r="AG36" s="259">
        <f t="shared" si="32"/>
        <v>7</v>
      </c>
      <c r="AH36" s="268">
        <f t="shared" si="32"/>
        <v>-11</v>
      </c>
    </row>
    <row r="37" spans="1:34" s="270" customFormat="1" ht="15.75" thickBot="1">
      <c r="A37" s="388"/>
      <c r="B37" s="292" t="s">
        <v>83</v>
      </c>
      <c r="C37" s="293">
        <f aca="true" t="shared" si="33" ref="C37:L37">C36/C32</f>
        <v>-0.13399778516057587</v>
      </c>
      <c r="D37" s="294">
        <f t="shared" si="33"/>
        <v>-0.09208546494131808</v>
      </c>
      <c r="E37" s="294">
        <f t="shared" si="33"/>
        <v>-0.3102827300558257</v>
      </c>
      <c r="F37" s="295">
        <f t="shared" si="33"/>
        <v>-0.32554257095158595</v>
      </c>
      <c r="G37" s="296">
        <f t="shared" si="33"/>
        <v>-0.20465116279069767</v>
      </c>
      <c r="H37" s="294">
        <f t="shared" si="33"/>
        <v>-0.0016713424461290516</v>
      </c>
      <c r="I37" s="294">
        <f t="shared" si="33"/>
        <v>-0.11780897330030278</v>
      </c>
      <c r="J37" s="297">
        <f t="shared" si="33"/>
        <v>-0.2713178294573643</v>
      </c>
      <c r="K37" s="298">
        <f t="shared" si="33"/>
        <v>-0.06339468302658487</v>
      </c>
      <c r="L37" s="294">
        <f t="shared" si="33"/>
        <v>0.21311475409836064</v>
      </c>
      <c r="M37" s="295"/>
      <c r="N37" s="296">
        <f>N36/N32</f>
        <v>-0.4472361809045226</v>
      </c>
      <c r="O37" s="294">
        <f>O36/O32</f>
        <v>0.12033898305084746</v>
      </c>
      <c r="P37" s="294">
        <f>P36/P32</f>
        <v>-0.1901264789881681</v>
      </c>
      <c r="Q37" s="294"/>
      <c r="R37" s="294">
        <f aca="true" t="shared" si="34" ref="R37:X37">R36/R32</f>
        <v>0.04</v>
      </c>
      <c r="S37" s="294">
        <f t="shared" si="34"/>
        <v>-0.7777777777777778</v>
      </c>
      <c r="T37" s="299">
        <f t="shared" si="34"/>
        <v>-0.20833333333333334</v>
      </c>
      <c r="U37" s="300">
        <f t="shared" si="34"/>
        <v>-0.10859458815115032</v>
      </c>
      <c r="V37" s="301">
        <f t="shared" si="34"/>
        <v>-0.125</v>
      </c>
      <c r="W37" s="294">
        <f t="shared" si="34"/>
        <v>0.013986013986013986</v>
      </c>
      <c r="X37" s="294">
        <f t="shared" si="34"/>
        <v>0.10153256704980843</v>
      </c>
      <c r="Y37" s="297"/>
      <c r="Z37" s="298">
        <f aca="true" t="shared" si="35" ref="Z37:AH37">Z36/Z32</f>
        <v>-0.8546255506607929</v>
      </c>
      <c r="AA37" s="295">
        <f t="shared" si="35"/>
        <v>-0.2651732221932795</v>
      </c>
      <c r="AB37" s="296" t="e">
        <f t="shared" si="35"/>
        <v>#DIV/0!</v>
      </c>
      <c r="AC37" s="299" t="e">
        <f t="shared" si="35"/>
        <v>#DIV/0!</v>
      </c>
      <c r="AD37" s="300">
        <f t="shared" si="35"/>
        <v>-0.05166051660516605</v>
      </c>
      <c r="AE37" s="302">
        <f t="shared" si="35"/>
        <v>0.0526927547462224</v>
      </c>
      <c r="AF37" s="298">
        <f t="shared" si="35"/>
        <v>0.28205128205128205</v>
      </c>
      <c r="AG37" s="294">
        <f t="shared" si="35"/>
        <v>0.17073170731707318</v>
      </c>
      <c r="AH37" s="303">
        <f t="shared" si="35"/>
        <v>-0.2558139534883721</v>
      </c>
    </row>
    <row r="38" spans="1:34" ht="15.75" thickTop="1">
      <c r="A38" s="386">
        <v>2015</v>
      </c>
      <c r="B38" s="256" t="s">
        <v>19</v>
      </c>
      <c r="C38" s="245">
        <f>SUM(Stats2015!B3:B5)</f>
        <v>3130</v>
      </c>
      <c r="D38" s="245">
        <f>SUM(Stats2015!C3:C5)</f>
        <v>2864</v>
      </c>
      <c r="E38" s="245">
        <f>SUM(Stats2015!D3:D5)</f>
        <v>3911</v>
      </c>
      <c r="F38" s="245">
        <f>SUM(Stats2015!E3:E5)</f>
        <v>494</v>
      </c>
      <c r="G38" s="245">
        <f>SUM(Stats2015!F3:F5)</f>
        <v>2551</v>
      </c>
      <c r="H38" s="245">
        <f>SUM(Stats2015!G3:G5)</f>
        <v>16411</v>
      </c>
      <c r="I38" s="245">
        <f>SUM(Stats2015!H3:H5)</f>
        <v>2861</v>
      </c>
      <c r="J38" s="245">
        <f>SUM(Stats2015!I3:I5)</f>
        <v>380</v>
      </c>
      <c r="K38" s="245">
        <f>SUM(Stats2015!J3:J5)</f>
        <v>1073</v>
      </c>
      <c r="L38" s="245">
        <f>SUM(Stats2015!K3:K5)</f>
        <v>64</v>
      </c>
      <c r="M38" s="245"/>
      <c r="N38" s="245">
        <f>SUM(Stats2015!L3:L5)</f>
        <v>113</v>
      </c>
      <c r="O38" s="245">
        <f>SUM(Stats2015!M3:M5)</f>
        <v>484</v>
      </c>
      <c r="P38" s="331">
        <f>SUM(Stats2015!N3:N5)</f>
        <v>2438</v>
      </c>
      <c r="Q38" s="331"/>
      <c r="R38" s="331">
        <f>SUM(Stats2015!Q3:Q5)</f>
        <v>120</v>
      </c>
      <c r="S38" s="331">
        <f>SUM(Stats2015!R3:R5)</f>
        <v>7</v>
      </c>
      <c r="T38" s="333">
        <f>SUM(Stats2015!S3:S5)</f>
        <v>210</v>
      </c>
      <c r="U38" s="337">
        <f>SUM(Stats2015!T3:T5)</f>
        <v>37131</v>
      </c>
      <c r="V38" s="338">
        <f>SUM(Stats2015!U3:U5)</f>
        <v>11</v>
      </c>
      <c r="W38" s="331">
        <f>SUM(Stats2015!V3:V5)</f>
        <v>457</v>
      </c>
      <c r="X38" s="331">
        <f>SUM(Stats2015!W3:W5)</f>
        <v>344</v>
      </c>
      <c r="Y38" s="333"/>
      <c r="Z38" s="334">
        <f>SUM(Stats2015!Y3:Y5)</f>
        <v>206</v>
      </c>
      <c r="AA38" s="333">
        <f>SUM(Stats2015!Z3:Z5)</f>
        <v>3314</v>
      </c>
      <c r="AB38" s="334"/>
      <c r="AC38" s="333"/>
      <c r="AD38" s="337">
        <f>SUM(Stats2015!AC3:AC5)</f>
        <v>24277</v>
      </c>
      <c r="AE38" s="338">
        <f>SUM(Stats2015!AD3:AD5)</f>
        <v>775.25</v>
      </c>
      <c r="AF38" s="331">
        <f>SUM(Stats2015!AE3:AE5)</f>
        <v>85</v>
      </c>
      <c r="AG38" s="331">
        <f>SUM(Stats2015!AF3:AF5)</f>
        <v>63</v>
      </c>
      <c r="AH38" s="332">
        <f>SUM(Stats2015!AG3:AG5)</f>
        <v>26</v>
      </c>
    </row>
    <row r="39" spans="1:34" ht="15">
      <c r="A39" s="387"/>
      <c r="B39" s="257" t="s">
        <v>82</v>
      </c>
      <c r="C39" s="258">
        <f aca="true" t="shared" si="36" ref="C39:L39">C38-C35</f>
        <v>2</v>
      </c>
      <c r="D39" s="259">
        <f t="shared" si="36"/>
        <v>-153</v>
      </c>
      <c r="E39" s="259">
        <f t="shared" si="36"/>
        <v>81</v>
      </c>
      <c r="F39" s="260">
        <f t="shared" si="36"/>
        <v>90</v>
      </c>
      <c r="G39" s="261">
        <f t="shared" si="36"/>
        <v>-14</v>
      </c>
      <c r="H39" s="259">
        <f t="shared" si="36"/>
        <v>-314</v>
      </c>
      <c r="I39" s="259">
        <f t="shared" si="36"/>
        <v>-344</v>
      </c>
      <c r="J39" s="262">
        <f t="shared" si="36"/>
        <v>4</v>
      </c>
      <c r="K39" s="263">
        <f t="shared" si="36"/>
        <v>157</v>
      </c>
      <c r="L39" s="259">
        <f t="shared" si="36"/>
        <v>-10</v>
      </c>
      <c r="M39" s="260"/>
      <c r="N39" s="261">
        <f>N38-N35</f>
        <v>3</v>
      </c>
      <c r="O39" s="259">
        <f>O38-O35</f>
        <v>-177</v>
      </c>
      <c r="P39" s="259">
        <f>P38-P35</f>
        <v>453</v>
      </c>
      <c r="Q39" s="259"/>
      <c r="R39" s="259">
        <f aca="true" t="shared" si="37" ref="R39:X39">R38-R35</f>
        <v>-36</v>
      </c>
      <c r="S39" s="259">
        <f t="shared" si="37"/>
        <v>5</v>
      </c>
      <c r="T39" s="264">
        <f t="shared" si="37"/>
        <v>20</v>
      </c>
      <c r="U39" s="265">
        <f t="shared" si="37"/>
        <v>-259</v>
      </c>
      <c r="V39" s="266">
        <f t="shared" si="37"/>
        <v>4</v>
      </c>
      <c r="W39" s="259">
        <f t="shared" si="37"/>
        <v>22</v>
      </c>
      <c r="X39" s="259">
        <f t="shared" si="37"/>
        <v>-231</v>
      </c>
      <c r="Y39" s="262"/>
      <c r="Z39" s="263">
        <f aca="true" t="shared" si="38" ref="Z39:AH39">Z38-Z35</f>
        <v>173</v>
      </c>
      <c r="AA39" s="260">
        <f t="shared" si="38"/>
        <v>493</v>
      </c>
      <c r="AB39" s="261">
        <f t="shared" si="38"/>
        <v>0</v>
      </c>
      <c r="AC39" s="264">
        <f t="shared" si="38"/>
        <v>0</v>
      </c>
      <c r="AD39" s="265">
        <f t="shared" si="38"/>
        <v>-1937</v>
      </c>
      <c r="AE39" s="267">
        <f t="shared" si="38"/>
        <v>96</v>
      </c>
      <c r="AF39" s="263">
        <f t="shared" si="38"/>
        <v>-15</v>
      </c>
      <c r="AG39" s="259">
        <f t="shared" si="38"/>
        <v>15</v>
      </c>
      <c r="AH39" s="268">
        <f t="shared" si="38"/>
        <v>-6</v>
      </c>
    </row>
    <row r="40" spans="1:34" s="270" customFormat="1" ht="15.75" thickBot="1">
      <c r="A40" s="388"/>
      <c r="B40" s="292" t="s">
        <v>83</v>
      </c>
      <c r="C40" s="293">
        <f aca="true" t="shared" si="39" ref="C40:L40">C39/C35</f>
        <v>0.0006393861892583121</v>
      </c>
      <c r="D40" s="294">
        <f t="shared" si="39"/>
        <v>-0.05071262843884654</v>
      </c>
      <c r="E40" s="294">
        <f t="shared" si="39"/>
        <v>0.02114882506527415</v>
      </c>
      <c r="F40" s="295">
        <f t="shared" si="39"/>
        <v>0.22277227722772278</v>
      </c>
      <c r="G40" s="296">
        <f t="shared" si="39"/>
        <v>-0.005458089668615985</v>
      </c>
      <c r="H40" s="294">
        <f t="shared" si="39"/>
        <v>-0.018774289985052317</v>
      </c>
      <c r="I40" s="294">
        <f t="shared" si="39"/>
        <v>-0.10733229329173168</v>
      </c>
      <c r="J40" s="297">
        <f t="shared" si="39"/>
        <v>0.010638297872340425</v>
      </c>
      <c r="K40" s="298">
        <f t="shared" si="39"/>
        <v>0.17139737991266377</v>
      </c>
      <c r="L40" s="294">
        <f t="shared" si="39"/>
        <v>-0.13513513513513514</v>
      </c>
      <c r="M40" s="295"/>
      <c r="N40" s="296">
        <f>N39/N35</f>
        <v>0.02727272727272727</v>
      </c>
      <c r="O40" s="294">
        <f>O39/O35</f>
        <v>-0.26777609682299547</v>
      </c>
      <c r="P40" s="294">
        <f>P39/P35</f>
        <v>0.2282115869017632</v>
      </c>
      <c r="Q40" s="294"/>
      <c r="R40" s="294">
        <f aca="true" t="shared" si="40" ref="R40:X40">R39/R35</f>
        <v>-0.23076923076923078</v>
      </c>
      <c r="S40" s="294">
        <f t="shared" si="40"/>
        <v>2.5</v>
      </c>
      <c r="T40" s="299">
        <f t="shared" si="40"/>
        <v>0.10526315789473684</v>
      </c>
      <c r="U40" s="300">
        <f t="shared" si="40"/>
        <v>-0.006926985825086922</v>
      </c>
      <c r="V40" s="301">
        <f t="shared" si="40"/>
        <v>0.5714285714285714</v>
      </c>
      <c r="W40" s="294">
        <f t="shared" si="40"/>
        <v>0.05057471264367816</v>
      </c>
      <c r="X40" s="294">
        <f t="shared" si="40"/>
        <v>-0.4017391304347826</v>
      </c>
      <c r="Y40" s="297"/>
      <c r="Z40" s="298">
        <f aca="true" t="shared" si="41" ref="Z40:AH40">Z39/Z35</f>
        <v>5.242424242424242</v>
      </c>
      <c r="AA40" s="295">
        <f t="shared" si="41"/>
        <v>0.17476072314781993</v>
      </c>
      <c r="AB40" s="296" t="e">
        <f t="shared" si="41"/>
        <v>#DIV/0!</v>
      </c>
      <c r="AC40" s="299" t="e">
        <f t="shared" si="41"/>
        <v>#DIV/0!</v>
      </c>
      <c r="AD40" s="300">
        <f t="shared" si="41"/>
        <v>-0.07389181353475242</v>
      </c>
      <c r="AE40" s="302">
        <f t="shared" si="41"/>
        <v>0.14133235185866766</v>
      </c>
      <c r="AF40" s="298">
        <f t="shared" si="41"/>
        <v>-0.15</v>
      </c>
      <c r="AG40" s="294">
        <f t="shared" si="41"/>
        <v>0.3125</v>
      </c>
      <c r="AH40" s="303">
        <f t="shared" si="41"/>
        <v>-0.1875</v>
      </c>
    </row>
    <row r="41" spans="1:34" ht="15.75" thickTop="1">
      <c r="A41" s="386">
        <v>2016</v>
      </c>
      <c r="B41" s="256" t="s">
        <v>19</v>
      </c>
      <c r="C41" s="245">
        <f>SUM(Stats2016!B3:B5)</f>
        <v>3511</v>
      </c>
      <c r="D41" s="245">
        <f>SUM(Stats2016!C3:C5)</f>
        <v>3258</v>
      </c>
      <c r="E41" s="245">
        <f>SUM(Stats2016!D3:D5)</f>
        <v>4426</v>
      </c>
      <c r="F41" s="245">
        <f>SUM(Stats2016!E3:E5)</f>
        <v>547</v>
      </c>
      <c r="G41" s="245">
        <f>SUM(Stats2016!F3:F5)</f>
        <v>2636</v>
      </c>
      <c r="H41" s="245">
        <f>SUM(Stats2016!G3:G5)</f>
        <v>18710</v>
      </c>
      <c r="I41" s="245">
        <f>SUM(Stats2016!H3:H5)</f>
        <v>2805</v>
      </c>
      <c r="J41" s="245">
        <f>SUM(Stats2016!I3:I5)</f>
        <v>482</v>
      </c>
      <c r="K41" s="245">
        <f>SUM(Stats2016!J3:J5)</f>
        <v>1047</v>
      </c>
      <c r="L41" s="245">
        <f>SUM(Stats2016!K3:K5)</f>
        <v>134</v>
      </c>
      <c r="M41" s="245"/>
      <c r="N41" s="245">
        <f>SUM(Stats2016!L3:L5)</f>
        <v>74</v>
      </c>
      <c r="O41" s="245">
        <f>SUM(Stats2016!M3:M5)</f>
        <v>470</v>
      </c>
      <c r="P41" s="331">
        <f>SUM(Stats2016!N3:N5)</f>
        <v>2522</v>
      </c>
      <c r="Q41" s="331"/>
      <c r="R41" s="331">
        <f>SUM(Stats2016!Q3:Q5)</f>
        <v>124</v>
      </c>
      <c r="S41" s="331">
        <f>SUM(Stats2016!R3:R5)</f>
        <v>18</v>
      </c>
      <c r="T41" s="333">
        <f>SUM(Stats2016!S3:S5)</f>
        <v>145</v>
      </c>
      <c r="U41" s="337">
        <f>SUM(Stats2016!T3:T5)</f>
        <v>40923</v>
      </c>
      <c r="V41" s="338">
        <f>SUM(Stats2016!U3:U5)</f>
        <v>17</v>
      </c>
      <c r="W41" s="331">
        <f>SUM(Stats2016!V3:V5)</f>
        <v>511</v>
      </c>
      <c r="X41" s="331">
        <f>SUM(Stats2016!W3:W5)</f>
        <v>330</v>
      </c>
      <c r="Y41" s="333"/>
      <c r="Z41" s="334">
        <f>SUM(Stats2016!Y3:Y5)</f>
        <v>148</v>
      </c>
      <c r="AA41" s="333">
        <f>SUM(Stats2016!Z3:Z5)</f>
        <v>3591</v>
      </c>
      <c r="AB41" s="334"/>
      <c r="AC41" s="333"/>
      <c r="AD41" s="337">
        <f>SUM(Stats2016!AC3:AC5)</f>
        <v>25277</v>
      </c>
      <c r="AE41" s="338">
        <f>SUM(Stats2016!AD3:AD5)</f>
        <v>817</v>
      </c>
      <c r="AF41" s="331">
        <f>SUM(Stats2016!AE3:AE5)</f>
        <v>92</v>
      </c>
      <c r="AG41" s="331">
        <f>SUM(Stats2016!AF3:AF5)</f>
        <v>45</v>
      </c>
      <c r="AH41" s="332">
        <f>SUM(Stats2016!AG3:AG5)</f>
        <v>36</v>
      </c>
    </row>
    <row r="42" spans="1:34" ht="15">
      <c r="A42" s="387"/>
      <c r="B42" s="257" t="s">
        <v>82</v>
      </c>
      <c r="C42" s="258">
        <f aca="true" t="shared" si="42" ref="C42:L42">C41-C38</f>
        <v>381</v>
      </c>
      <c r="D42" s="259">
        <f t="shared" si="42"/>
        <v>394</v>
      </c>
      <c r="E42" s="259">
        <f t="shared" si="42"/>
        <v>515</v>
      </c>
      <c r="F42" s="260">
        <f t="shared" si="42"/>
        <v>53</v>
      </c>
      <c r="G42" s="261">
        <f t="shared" si="42"/>
        <v>85</v>
      </c>
      <c r="H42" s="259">
        <f t="shared" si="42"/>
        <v>2299</v>
      </c>
      <c r="I42" s="259">
        <f t="shared" si="42"/>
        <v>-56</v>
      </c>
      <c r="J42" s="262">
        <f t="shared" si="42"/>
        <v>102</v>
      </c>
      <c r="K42" s="263">
        <f t="shared" si="42"/>
        <v>-26</v>
      </c>
      <c r="L42" s="259">
        <f t="shared" si="42"/>
        <v>70</v>
      </c>
      <c r="M42" s="260"/>
      <c r="N42" s="261">
        <f>N41-N38</f>
        <v>-39</v>
      </c>
      <c r="O42" s="259">
        <f>O41-O38</f>
        <v>-14</v>
      </c>
      <c r="P42" s="259">
        <f>P41-P38</f>
        <v>84</v>
      </c>
      <c r="Q42" s="259"/>
      <c r="R42" s="259">
        <f aca="true" t="shared" si="43" ref="R42:X42">R41-R38</f>
        <v>4</v>
      </c>
      <c r="S42" s="259">
        <f t="shared" si="43"/>
        <v>11</v>
      </c>
      <c r="T42" s="264">
        <f t="shared" si="43"/>
        <v>-65</v>
      </c>
      <c r="U42" s="265">
        <f t="shared" si="43"/>
        <v>3792</v>
      </c>
      <c r="V42" s="266">
        <f t="shared" si="43"/>
        <v>6</v>
      </c>
      <c r="W42" s="259">
        <f t="shared" si="43"/>
        <v>54</v>
      </c>
      <c r="X42" s="259">
        <f t="shared" si="43"/>
        <v>-14</v>
      </c>
      <c r="Y42" s="262"/>
      <c r="Z42" s="263">
        <f aca="true" t="shared" si="44" ref="Z42:AH42">Z41-Z38</f>
        <v>-58</v>
      </c>
      <c r="AA42" s="260">
        <f t="shared" si="44"/>
        <v>277</v>
      </c>
      <c r="AB42" s="261">
        <f t="shared" si="44"/>
        <v>0</v>
      </c>
      <c r="AC42" s="264">
        <f t="shared" si="44"/>
        <v>0</v>
      </c>
      <c r="AD42" s="265">
        <f t="shared" si="44"/>
        <v>1000</v>
      </c>
      <c r="AE42" s="267">
        <f t="shared" si="44"/>
        <v>41.75</v>
      </c>
      <c r="AF42" s="263">
        <f t="shared" si="44"/>
        <v>7</v>
      </c>
      <c r="AG42" s="259">
        <f t="shared" si="44"/>
        <v>-18</v>
      </c>
      <c r="AH42" s="268">
        <f t="shared" si="44"/>
        <v>10</v>
      </c>
    </row>
    <row r="43" spans="1:34" s="270" customFormat="1" ht="15.75" thickBot="1">
      <c r="A43" s="388"/>
      <c r="B43" s="292" t="s">
        <v>83</v>
      </c>
      <c r="C43" s="293">
        <f aca="true" t="shared" si="45" ref="C43:L43">C42/C38</f>
        <v>0.12172523961661341</v>
      </c>
      <c r="D43" s="294">
        <f t="shared" si="45"/>
        <v>0.13756983240223464</v>
      </c>
      <c r="E43" s="294">
        <f t="shared" si="45"/>
        <v>0.1316798772692406</v>
      </c>
      <c r="F43" s="295">
        <f t="shared" si="45"/>
        <v>0.10728744939271255</v>
      </c>
      <c r="G43" s="296">
        <f t="shared" si="45"/>
        <v>0.033320266562132494</v>
      </c>
      <c r="H43" s="294">
        <f t="shared" si="45"/>
        <v>0.14008896471878618</v>
      </c>
      <c r="I43" s="294">
        <f t="shared" si="45"/>
        <v>-0.019573575672841664</v>
      </c>
      <c r="J43" s="297">
        <f t="shared" si="45"/>
        <v>0.26842105263157895</v>
      </c>
      <c r="K43" s="298">
        <f t="shared" si="45"/>
        <v>-0.024231127679403542</v>
      </c>
      <c r="L43" s="294">
        <f t="shared" si="45"/>
        <v>1.09375</v>
      </c>
      <c r="M43" s="295"/>
      <c r="N43" s="296">
        <f>N42/N38</f>
        <v>-0.34513274336283184</v>
      </c>
      <c r="O43" s="294">
        <f>O42/O38</f>
        <v>-0.028925619834710745</v>
      </c>
      <c r="P43" s="294">
        <f>P42/P38</f>
        <v>0.034454470877768664</v>
      </c>
      <c r="Q43" s="294"/>
      <c r="R43" s="294">
        <f aca="true" t="shared" si="46" ref="R43:X43">R42/R38</f>
        <v>0.03333333333333333</v>
      </c>
      <c r="S43" s="294">
        <f t="shared" si="46"/>
        <v>1.5714285714285714</v>
      </c>
      <c r="T43" s="299">
        <f t="shared" si="46"/>
        <v>-0.30952380952380953</v>
      </c>
      <c r="U43" s="300">
        <f t="shared" si="46"/>
        <v>0.1021249091055991</v>
      </c>
      <c r="V43" s="301">
        <f t="shared" si="46"/>
        <v>0.5454545454545454</v>
      </c>
      <c r="W43" s="294">
        <f t="shared" si="46"/>
        <v>0.11816192560175055</v>
      </c>
      <c r="X43" s="294">
        <f t="shared" si="46"/>
        <v>-0.040697674418604654</v>
      </c>
      <c r="Y43" s="297"/>
      <c r="Z43" s="298">
        <f aca="true" t="shared" si="47" ref="Z43:AH43">Z42/Z38</f>
        <v>-0.2815533980582524</v>
      </c>
      <c r="AA43" s="295">
        <f t="shared" si="47"/>
        <v>0.08358479179239589</v>
      </c>
      <c r="AB43" s="296" t="e">
        <f t="shared" si="47"/>
        <v>#DIV/0!</v>
      </c>
      <c r="AC43" s="299" t="e">
        <f t="shared" si="47"/>
        <v>#DIV/0!</v>
      </c>
      <c r="AD43" s="300">
        <f t="shared" si="47"/>
        <v>0.04119125097829221</v>
      </c>
      <c r="AE43" s="302">
        <f t="shared" si="47"/>
        <v>0.05385359561431796</v>
      </c>
      <c r="AF43" s="298">
        <f t="shared" si="47"/>
        <v>0.08235294117647059</v>
      </c>
      <c r="AG43" s="294">
        <f t="shared" si="47"/>
        <v>-0.2857142857142857</v>
      </c>
      <c r="AH43" s="303">
        <f t="shared" si="47"/>
        <v>0.38461538461538464</v>
      </c>
    </row>
    <row r="44" spans="1:34" ht="15.75" thickTop="1">
      <c r="A44" s="386">
        <v>2017</v>
      </c>
      <c r="B44" s="256" t="s">
        <v>19</v>
      </c>
      <c r="C44" s="245">
        <f>SUM(Stats2017!B3:B5)</f>
        <v>3732</v>
      </c>
      <c r="D44" s="245">
        <f>SUM(Stats2017!C3:C5)</f>
        <v>3763</v>
      </c>
      <c r="E44" s="245">
        <f>SUM(Stats2017!D3:D5)</f>
        <v>4256</v>
      </c>
      <c r="F44" s="245">
        <f>SUM(Stats2017!E3:E5)</f>
        <v>483</v>
      </c>
      <c r="G44" s="245">
        <f>SUM(Stats2017!F3:F5)</f>
        <v>2802</v>
      </c>
      <c r="H44" s="245">
        <f>SUM(Stats2017!G3:G5)</f>
        <v>16872</v>
      </c>
      <c r="I44" s="245">
        <f>SUM(Stats2017!H3:H5)</f>
        <v>3037</v>
      </c>
      <c r="J44" s="245">
        <f>SUM(Stats2017!I3:I5)</f>
        <v>445</v>
      </c>
      <c r="K44" s="245">
        <f>SUM(Stats2017!J3:J5)</f>
        <v>870</v>
      </c>
      <c r="L44" s="245">
        <f>SUM(Stats2017!K3:K5)</f>
        <v>121</v>
      </c>
      <c r="M44" s="245"/>
      <c r="N44" s="245">
        <f>SUM(Stats2017!L3:L5)</f>
        <v>135</v>
      </c>
      <c r="O44" s="245">
        <f>SUM(Stats2017!M3:M5)</f>
        <v>557</v>
      </c>
      <c r="P44" s="331">
        <f>SUM(Stats2017!N3:N5)</f>
        <v>2883</v>
      </c>
      <c r="Q44" s="331"/>
      <c r="R44" s="331">
        <f>SUM(Stats2017!Q3:Q5)</f>
        <v>78</v>
      </c>
      <c r="S44" s="331">
        <f>SUM(Stats2017!R3:R5)</f>
        <v>5</v>
      </c>
      <c r="T44" s="333">
        <f>SUM(Stats2017!S3:S5)</f>
        <v>202</v>
      </c>
      <c r="U44" s="337">
        <f>SUM(Stats2017!T3:T5)</f>
        <v>40319</v>
      </c>
      <c r="V44" s="338">
        <f>SUM(Stats2017!U3:U5)</f>
        <v>27</v>
      </c>
      <c r="W44" s="331">
        <f>SUM(Stats2017!V3:V5)</f>
        <v>556</v>
      </c>
      <c r="X44" s="331">
        <f>SUM(Stats2017!W3:W5)</f>
        <v>518</v>
      </c>
      <c r="Y44" s="333"/>
      <c r="Z44" s="334">
        <f>SUM(Stats2017!Y3:Y5)</f>
        <v>255</v>
      </c>
      <c r="AA44" s="333">
        <f>SUM(Stats2017!Z3:Z5)</f>
        <v>3290</v>
      </c>
      <c r="AB44" s="334"/>
      <c r="AC44" s="333"/>
      <c r="AD44" s="337">
        <f>SUM(Stats2017!AC3:AC5)</f>
        <v>26649</v>
      </c>
      <c r="AE44" s="338">
        <f>SUM(Stats2017!AD3:AD5)</f>
        <v>941.5</v>
      </c>
      <c r="AF44" s="331">
        <f>SUM(Stats2017!AE3:AE5)</f>
        <v>31</v>
      </c>
      <c r="AG44" s="331">
        <f>SUM(Stats2017!AF3:AF5)</f>
        <v>47</v>
      </c>
      <c r="AH44" s="332">
        <f>SUM(Stats2017!AG3:AG5)</f>
        <v>17</v>
      </c>
    </row>
    <row r="45" spans="1:34" ht="15">
      <c r="A45" s="387"/>
      <c r="B45" s="257" t="s">
        <v>82</v>
      </c>
      <c r="C45" s="258">
        <f aca="true" t="shared" si="48" ref="C45:L45">C44-C41</f>
        <v>221</v>
      </c>
      <c r="D45" s="259">
        <f t="shared" si="48"/>
        <v>505</v>
      </c>
      <c r="E45" s="259">
        <f t="shared" si="48"/>
        <v>-170</v>
      </c>
      <c r="F45" s="260">
        <f t="shared" si="48"/>
        <v>-64</v>
      </c>
      <c r="G45" s="261">
        <f t="shared" si="48"/>
        <v>166</v>
      </c>
      <c r="H45" s="259">
        <f t="shared" si="48"/>
        <v>-1838</v>
      </c>
      <c r="I45" s="259">
        <f t="shared" si="48"/>
        <v>232</v>
      </c>
      <c r="J45" s="262">
        <f t="shared" si="48"/>
        <v>-37</v>
      </c>
      <c r="K45" s="263">
        <f t="shared" si="48"/>
        <v>-177</v>
      </c>
      <c r="L45" s="259">
        <f t="shared" si="48"/>
        <v>-13</v>
      </c>
      <c r="M45" s="260"/>
      <c r="N45" s="261">
        <f>N44-N41</f>
        <v>61</v>
      </c>
      <c r="O45" s="259">
        <f>O44-O41</f>
        <v>87</v>
      </c>
      <c r="P45" s="259">
        <f>P44-P41</f>
        <v>361</v>
      </c>
      <c r="Q45" s="259"/>
      <c r="R45" s="259">
        <f aca="true" t="shared" si="49" ref="R45:X45">R44-R41</f>
        <v>-46</v>
      </c>
      <c r="S45" s="259">
        <f t="shared" si="49"/>
        <v>-13</v>
      </c>
      <c r="T45" s="264">
        <f t="shared" si="49"/>
        <v>57</v>
      </c>
      <c r="U45" s="265">
        <f t="shared" si="49"/>
        <v>-604</v>
      </c>
      <c r="V45" s="266">
        <f t="shared" si="49"/>
        <v>10</v>
      </c>
      <c r="W45" s="259">
        <f t="shared" si="49"/>
        <v>45</v>
      </c>
      <c r="X45" s="259">
        <f t="shared" si="49"/>
        <v>188</v>
      </c>
      <c r="Y45" s="262"/>
      <c r="Z45" s="263">
        <f aca="true" t="shared" si="50" ref="Z45:AH45">Z44-Z41</f>
        <v>107</v>
      </c>
      <c r="AA45" s="260">
        <f t="shared" si="50"/>
        <v>-301</v>
      </c>
      <c r="AB45" s="261">
        <f t="shared" si="50"/>
        <v>0</v>
      </c>
      <c r="AC45" s="264">
        <f t="shared" si="50"/>
        <v>0</v>
      </c>
      <c r="AD45" s="265">
        <f t="shared" si="50"/>
        <v>1372</v>
      </c>
      <c r="AE45" s="267">
        <f t="shared" si="50"/>
        <v>124.5</v>
      </c>
      <c r="AF45" s="263">
        <f t="shared" si="50"/>
        <v>-61</v>
      </c>
      <c r="AG45" s="259">
        <f t="shared" si="50"/>
        <v>2</v>
      </c>
      <c r="AH45" s="268">
        <f t="shared" si="50"/>
        <v>-19</v>
      </c>
    </row>
    <row r="46" spans="1:34" s="270" customFormat="1" ht="15.75" thickBot="1">
      <c r="A46" s="388"/>
      <c r="B46" s="292" t="s">
        <v>83</v>
      </c>
      <c r="C46" s="293">
        <f aca="true" t="shared" si="51" ref="C46:L46">C45/C41</f>
        <v>0.06294502990600968</v>
      </c>
      <c r="D46" s="294">
        <f t="shared" si="51"/>
        <v>0.15500306936771024</v>
      </c>
      <c r="E46" s="294">
        <f t="shared" si="51"/>
        <v>-0.03840939900587438</v>
      </c>
      <c r="F46" s="295">
        <f t="shared" si="51"/>
        <v>-0.1170018281535649</v>
      </c>
      <c r="G46" s="296">
        <f t="shared" si="51"/>
        <v>0.0629742033383915</v>
      </c>
      <c r="H46" s="294">
        <f t="shared" si="51"/>
        <v>-0.09823623730625335</v>
      </c>
      <c r="I46" s="294">
        <f t="shared" si="51"/>
        <v>0.08270944741532976</v>
      </c>
      <c r="J46" s="297">
        <f t="shared" si="51"/>
        <v>-0.07676348547717843</v>
      </c>
      <c r="K46" s="298">
        <f t="shared" si="51"/>
        <v>-0.16905444126074498</v>
      </c>
      <c r="L46" s="294">
        <f t="shared" si="51"/>
        <v>-0.09701492537313433</v>
      </c>
      <c r="M46" s="295"/>
      <c r="N46" s="296">
        <f>N45/N41</f>
        <v>0.8243243243243243</v>
      </c>
      <c r="O46" s="294">
        <f>O45/O41</f>
        <v>0.1851063829787234</v>
      </c>
      <c r="P46" s="294">
        <f>P45/P41</f>
        <v>0.14314036478984932</v>
      </c>
      <c r="Q46" s="294"/>
      <c r="R46" s="294">
        <f aca="true" t="shared" si="52" ref="R46:X46">R45/R41</f>
        <v>-0.3709677419354839</v>
      </c>
      <c r="S46" s="294">
        <f t="shared" si="52"/>
        <v>-0.7222222222222222</v>
      </c>
      <c r="T46" s="299">
        <f t="shared" si="52"/>
        <v>0.3931034482758621</v>
      </c>
      <c r="U46" s="300">
        <f t="shared" si="52"/>
        <v>-0.014759426239523006</v>
      </c>
      <c r="V46" s="301">
        <f t="shared" si="52"/>
        <v>0.5882352941176471</v>
      </c>
      <c r="W46" s="294">
        <f t="shared" si="52"/>
        <v>0.08806262230919765</v>
      </c>
      <c r="X46" s="294">
        <f t="shared" si="52"/>
        <v>0.5696969696969697</v>
      </c>
      <c r="Y46" s="297"/>
      <c r="Z46" s="298">
        <f aca="true" t="shared" si="53" ref="Z46:AH46">Z45/Z41</f>
        <v>0.722972972972973</v>
      </c>
      <c r="AA46" s="295">
        <f t="shared" si="53"/>
        <v>-0.08382066276803118</v>
      </c>
      <c r="AB46" s="296" t="e">
        <f t="shared" si="53"/>
        <v>#DIV/0!</v>
      </c>
      <c r="AC46" s="299" t="e">
        <f t="shared" si="53"/>
        <v>#DIV/0!</v>
      </c>
      <c r="AD46" s="300">
        <f t="shared" si="53"/>
        <v>0.05427859318748269</v>
      </c>
      <c r="AE46" s="302">
        <f t="shared" si="53"/>
        <v>0.15238678090575275</v>
      </c>
      <c r="AF46" s="298">
        <f t="shared" si="53"/>
        <v>-0.6630434782608695</v>
      </c>
      <c r="AG46" s="294">
        <f t="shared" si="53"/>
        <v>0.044444444444444446</v>
      </c>
      <c r="AH46" s="303">
        <f t="shared" si="53"/>
        <v>-0.5277777777777778</v>
      </c>
    </row>
    <row r="47" ht="16.5" thickBot="1" thickTop="1"/>
    <row r="48" spans="1:34" ht="16.5" thickBot="1" thickTop="1">
      <c r="A48" s="218"/>
      <c r="B48" s="219"/>
      <c r="C48" s="394" t="s">
        <v>85</v>
      </c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6"/>
    </row>
    <row r="49" spans="1:34" ht="31.5" thickBot="1" thickTop="1">
      <c r="A49" s="222"/>
      <c r="B49" s="223" t="s">
        <v>91</v>
      </c>
      <c r="C49" s="224" t="s">
        <v>57</v>
      </c>
      <c r="D49" s="225" t="s">
        <v>58</v>
      </c>
      <c r="E49" s="225" t="s">
        <v>59</v>
      </c>
      <c r="F49" s="226" t="s">
        <v>60</v>
      </c>
      <c r="G49" s="227" t="s">
        <v>61</v>
      </c>
      <c r="H49" s="225" t="s">
        <v>62</v>
      </c>
      <c r="I49" s="225" t="s">
        <v>63</v>
      </c>
      <c r="J49" s="226" t="s">
        <v>64</v>
      </c>
      <c r="K49" s="227" t="s">
        <v>65</v>
      </c>
      <c r="L49" s="225" t="s">
        <v>66</v>
      </c>
      <c r="M49" s="226" t="s">
        <v>67</v>
      </c>
      <c r="N49" s="220" t="s">
        <v>21</v>
      </c>
      <c r="O49" s="225" t="s">
        <v>68</v>
      </c>
      <c r="P49" s="225" t="s">
        <v>69</v>
      </c>
      <c r="Q49" s="228" t="s">
        <v>42</v>
      </c>
      <c r="R49" s="228" t="s">
        <v>9</v>
      </c>
      <c r="S49" s="228" t="s">
        <v>10</v>
      </c>
      <c r="T49" s="220" t="s">
        <v>11</v>
      </c>
      <c r="U49" s="229" t="s">
        <v>70</v>
      </c>
      <c r="V49" s="220" t="s">
        <v>12</v>
      </c>
      <c r="W49" s="225" t="s">
        <v>71</v>
      </c>
      <c r="X49" s="227" t="s">
        <v>99</v>
      </c>
      <c r="Y49" s="226" t="s">
        <v>72</v>
      </c>
      <c r="Z49" s="230" t="s">
        <v>73</v>
      </c>
      <c r="AA49" s="226" t="s">
        <v>74</v>
      </c>
      <c r="AB49" s="230" t="s">
        <v>75</v>
      </c>
      <c r="AC49" s="227" t="s">
        <v>76</v>
      </c>
      <c r="AD49" s="229" t="s">
        <v>77</v>
      </c>
      <c r="AE49" s="231" t="s">
        <v>78</v>
      </c>
      <c r="AF49" s="227" t="s">
        <v>79</v>
      </c>
      <c r="AG49" s="225" t="s">
        <v>80</v>
      </c>
      <c r="AH49" s="232" t="s">
        <v>81</v>
      </c>
    </row>
    <row r="50" spans="1:34" ht="16.5" thickBot="1" thickTop="1">
      <c r="A50" s="390" t="s">
        <v>86</v>
      </c>
      <c r="B50" s="391"/>
      <c r="C50" s="234">
        <f>SUM(Stats2002!B2:B3)</f>
        <v>382</v>
      </c>
      <c r="D50" s="235">
        <f>SUM(Stats2002!C2:C3)</f>
        <v>592</v>
      </c>
      <c r="E50" s="235">
        <f>SUM(Stats2002!D2:D3)</f>
        <v>279</v>
      </c>
      <c r="F50" s="234">
        <f>SUM(Stats2002!E2:E3)</f>
        <v>114</v>
      </c>
      <c r="G50" s="236">
        <f>SUM(Stats2002!F2:F3)</f>
        <v>469</v>
      </c>
      <c r="H50" s="235">
        <f>SUM(Stats2002!G2:G3)</f>
        <v>2696</v>
      </c>
      <c r="I50" s="235">
        <f>SUM(Stats2002!H2:H3)</f>
        <v>468</v>
      </c>
      <c r="J50" s="237">
        <f>SUM(Stats2002!I2:I3)</f>
        <v>6</v>
      </c>
      <c r="K50" s="234"/>
      <c r="L50" s="235"/>
      <c r="M50" s="234">
        <f>SUM(Stats2002!M2:M3)</f>
        <v>0</v>
      </c>
      <c r="N50" s="236"/>
      <c r="O50" s="235"/>
      <c r="P50" s="235"/>
      <c r="Q50" s="235">
        <f>SUM(Stats2002!N2:N3)</f>
        <v>0</v>
      </c>
      <c r="R50" s="235">
        <f>SUM(Stats2002!J2:J3)</f>
        <v>133</v>
      </c>
      <c r="S50" s="235">
        <f>SUM(Stats2002!K2:K3)</f>
        <v>10</v>
      </c>
      <c r="T50" s="238">
        <f>SUM(Stats2002!L2:L3)</f>
        <v>18</v>
      </c>
      <c r="U50" s="239">
        <f>SUM(C50:T50)</f>
        <v>5167</v>
      </c>
      <c r="V50" s="240"/>
      <c r="W50" s="235"/>
      <c r="X50" s="234"/>
      <c r="Y50" s="237"/>
      <c r="Z50" s="241"/>
      <c r="AA50" s="234">
        <f>SUM(Stats2002!O2:O3)</f>
        <v>833</v>
      </c>
      <c r="AB50" s="242">
        <f>SUM(Stats2002!P2:P3)</f>
        <v>1896</v>
      </c>
      <c r="AC50" s="238">
        <f>SUM(Stats2002!Q2:Q3)</f>
        <v>1200</v>
      </c>
      <c r="AD50" s="239">
        <f>SUM(AB50:AC50)</f>
        <v>3096</v>
      </c>
      <c r="AE50" s="243">
        <f>SUM(Stats2002!R2:R3)</f>
        <v>21</v>
      </c>
      <c r="AF50" s="234"/>
      <c r="AG50" s="235"/>
      <c r="AH50" s="244"/>
    </row>
    <row r="51" spans="1:34" ht="15.75" thickBot="1">
      <c r="A51" s="392" t="s">
        <v>87</v>
      </c>
      <c r="B51" s="393"/>
      <c r="C51" s="245">
        <f>SUM(Stats2003!B5:B7)</f>
        <v>871</v>
      </c>
      <c r="D51" s="246">
        <f>SUM(Stats2003!C5:C7)</f>
        <v>1146</v>
      </c>
      <c r="E51" s="246">
        <f>SUM(Stats2003!D5:D7)</f>
        <v>1625</v>
      </c>
      <c r="F51" s="245">
        <f>SUM(Stats2003!E5:E7)</f>
        <v>196</v>
      </c>
      <c r="G51" s="247">
        <f>SUM(Stats2003!F5:F7)</f>
        <v>743</v>
      </c>
      <c r="H51" s="246">
        <f>SUM(Stats2003!G5:G7)</f>
        <v>4523</v>
      </c>
      <c r="I51" s="246">
        <f>SUM(Stats2003!H5:H7)</f>
        <v>1022</v>
      </c>
      <c r="J51" s="248">
        <f>SUM(Stats2003!I5:I7)</f>
        <v>7</v>
      </c>
      <c r="K51" s="245"/>
      <c r="L51" s="246"/>
      <c r="M51" s="245"/>
      <c r="N51" s="247"/>
      <c r="O51" s="246"/>
      <c r="P51" s="246"/>
      <c r="Q51" s="246">
        <f>SUM(Stats2003!O5:O7)</f>
        <v>22</v>
      </c>
      <c r="R51" s="246">
        <f>SUM(Stats2003!J5:J7)</f>
        <v>51</v>
      </c>
      <c r="S51" s="246">
        <f>SUM(Stats2003!K5:K7)</f>
        <v>11</v>
      </c>
      <c r="T51" s="249">
        <f>SUM(Stats2003!L5:L7)</f>
        <v>47</v>
      </c>
      <c r="U51" s="250">
        <f>SUM(C51:T51)</f>
        <v>10264</v>
      </c>
      <c r="V51" s="251">
        <f>SUM(Stats2003!M5:M7)</f>
        <v>33</v>
      </c>
      <c r="W51" s="246">
        <f>SUM(Stats2003!N5:N7)</f>
        <v>0</v>
      </c>
      <c r="X51" s="245"/>
      <c r="Y51" s="248"/>
      <c r="Z51" s="252"/>
      <c r="AA51" s="245">
        <f>SUM(Stats2003!P5:P7)</f>
        <v>2188</v>
      </c>
      <c r="AB51" s="253">
        <f>SUM(Stats2003!Q5:Q7)</f>
        <v>4092</v>
      </c>
      <c r="AC51" s="249">
        <f>SUM(Stats2003!R5:R7)</f>
        <v>2464</v>
      </c>
      <c r="AD51" s="250">
        <f>SUM(AB51:AC51)</f>
        <v>6556</v>
      </c>
      <c r="AE51" s="254">
        <f>SUM(Stats2003!S5:S7)</f>
        <v>124.5</v>
      </c>
      <c r="AF51" s="245"/>
      <c r="AG51" s="246"/>
      <c r="AH51" s="255"/>
    </row>
    <row r="52" spans="1:34" ht="15">
      <c r="A52" s="386">
        <v>2004</v>
      </c>
      <c r="B52" s="256" t="s">
        <v>19</v>
      </c>
      <c r="C52" s="245">
        <f>SUM(Stats2004!B5:B7)</f>
        <v>1490</v>
      </c>
      <c r="D52" s="246">
        <f>SUM(Stats2004!C5:C7)</f>
        <v>1573</v>
      </c>
      <c r="E52" s="246">
        <f>SUM(Stats2004!D5:D7)</f>
        <v>1420</v>
      </c>
      <c r="F52" s="245">
        <f>SUM(Stats2004!E5:E7)</f>
        <v>294</v>
      </c>
      <c r="G52" s="247">
        <f>SUM(Stats2004!F5:F7)</f>
        <v>857</v>
      </c>
      <c r="H52" s="246">
        <f>SUM(Stats2004!G5:G7)</f>
        <v>7321</v>
      </c>
      <c r="I52" s="246">
        <f>SUM(Stats2004!H5:H7)</f>
        <v>1885</v>
      </c>
      <c r="J52" s="248">
        <f>SUM(Stats2004!I5:I7)</f>
        <v>0</v>
      </c>
      <c r="K52" s="245"/>
      <c r="L52" s="246"/>
      <c r="M52" s="245"/>
      <c r="N52" s="247">
        <f>SUM(Stats2004!V5:V7)</f>
        <v>0</v>
      </c>
      <c r="O52" s="246"/>
      <c r="P52" s="246">
        <f>SUM(Stats2004!U5:U7)</f>
        <v>148</v>
      </c>
      <c r="Q52" s="246">
        <f>SUM(Stats2004!O5:O7)</f>
        <v>2</v>
      </c>
      <c r="R52" s="246">
        <f>SUM(Stats2004!J5:J7)</f>
        <v>103</v>
      </c>
      <c r="S52" s="246">
        <f>SUM(Stats2004!K5:K7)</f>
        <v>9</v>
      </c>
      <c r="T52" s="249">
        <f>SUM(Stats2004!L5:L7)</f>
        <v>24</v>
      </c>
      <c r="U52" s="250">
        <f>SUM(C52:T52)</f>
        <v>15126</v>
      </c>
      <c r="V52" s="251">
        <f>SUM(Stats2004!M5:M7)</f>
        <v>35</v>
      </c>
      <c r="W52" s="246">
        <f>SUM(Stats2004!N5:N7)</f>
        <v>745</v>
      </c>
      <c r="X52" s="245"/>
      <c r="Y52" s="248"/>
      <c r="Z52" s="252"/>
      <c r="AA52" s="245">
        <f>SUM(Stats2004!Q5:Q7)</f>
        <v>3358</v>
      </c>
      <c r="AB52" s="253">
        <f>SUM(Stats2004!R5:R7)</f>
        <v>6128</v>
      </c>
      <c r="AC52" s="249">
        <f>SUM(Stats2004!S5:S7)</f>
        <v>3444</v>
      </c>
      <c r="AD52" s="250">
        <f>SUM(AB52:AC52)</f>
        <v>9572</v>
      </c>
      <c r="AE52" s="254">
        <f>SUM(Stats2004!T5:T7)</f>
        <v>480.25</v>
      </c>
      <c r="AF52" s="245"/>
      <c r="AG52" s="246"/>
      <c r="AH52" s="255"/>
    </row>
    <row r="53" spans="1:34" ht="15">
      <c r="A53" s="387"/>
      <c r="B53" s="257" t="s">
        <v>82</v>
      </c>
      <c r="C53" s="258">
        <f aca="true" t="shared" si="54" ref="C53:AH53">C52-C51</f>
        <v>619</v>
      </c>
      <c r="D53" s="259">
        <f t="shared" si="54"/>
        <v>427</v>
      </c>
      <c r="E53" s="259">
        <f t="shared" si="54"/>
        <v>-205</v>
      </c>
      <c r="F53" s="260">
        <f t="shared" si="54"/>
        <v>98</v>
      </c>
      <c r="G53" s="261">
        <f t="shared" si="54"/>
        <v>114</v>
      </c>
      <c r="H53" s="259">
        <f t="shared" si="54"/>
        <v>2798</v>
      </c>
      <c r="I53" s="259">
        <f t="shared" si="54"/>
        <v>863</v>
      </c>
      <c r="J53" s="262">
        <f t="shared" si="54"/>
        <v>-7</v>
      </c>
      <c r="K53" s="259">
        <f t="shared" si="54"/>
        <v>0</v>
      </c>
      <c r="L53" s="259">
        <f t="shared" si="54"/>
        <v>0</v>
      </c>
      <c r="M53" s="262">
        <f t="shared" si="54"/>
        <v>0</v>
      </c>
      <c r="N53" s="263">
        <f t="shared" si="54"/>
        <v>0</v>
      </c>
      <c r="O53" s="259">
        <f t="shared" si="54"/>
        <v>0</v>
      </c>
      <c r="P53" s="259">
        <f t="shared" si="54"/>
        <v>148</v>
      </c>
      <c r="Q53" s="259">
        <f t="shared" si="54"/>
        <v>-20</v>
      </c>
      <c r="R53" s="259">
        <f t="shared" si="54"/>
        <v>52</v>
      </c>
      <c r="S53" s="259">
        <f t="shared" si="54"/>
        <v>-2</v>
      </c>
      <c r="T53" s="264">
        <f t="shared" si="54"/>
        <v>-23</v>
      </c>
      <c r="U53" s="265">
        <f t="shared" si="54"/>
        <v>4862</v>
      </c>
      <c r="V53" s="266">
        <f t="shared" si="54"/>
        <v>2</v>
      </c>
      <c r="W53" s="259">
        <f t="shared" si="54"/>
        <v>745</v>
      </c>
      <c r="X53" s="260"/>
      <c r="Y53" s="262">
        <f t="shared" si="54"/>
        <v>0</v>
      </c>
      <c r="Z53" s="263">
        <f t="shared" si="54"/>
        <v>0</v>
      </c>
      <c r="AA53" s="260">
        <f t="shared" si="54"/>
        <v>1170</v>
      </c>
      <c r="AB53" s="261">
        <f t="shared" si="54"/>
        <v>2036</v>
      </c>
      <c r="AC53" s="264">
        <f t="shared" si="54"/>
        <v>980</v>
      </c>
      <c r="AD53" s="265">
        <f t="shared" si="54"/>
        <v>3016</v>
      </c>
      <c r="AE53" s="267">
        <f t="shared" si="54"/>
        <v>355.75</v>
      </c>
      <c r="AF53" s="259">
        <f t="shared" si="54"/>
        <v>0</v>
      </c>
      <c r="AG53" s="259">
        <f t="shared" si="54"/>
        <v>0</v>
      </c>
      <c r="AH53" s="268">
        <f t="shared" si="54"/>
        <v>0</v>
      </c>
    </row>
    <row r="54" spans="1:34" ht="15.75" thickBot="1">
      <c r="A54" s="397"/>
      <c r="B54" s="269" t="s">
        <v>83</v>
      </c>
      <c r="C54" s="270">
        <f aca="true" t="shared" si="55" ref="C54:AE54">C53/C51</f>
        <v>0.7106773823191733</v>
      </c>
      <c r="D54" s="271">
        <f t="shared" si="55"/>
        <v>0.3726003490401396</v>
      </c>
      <c r="E54" s="271">
        <f t="shared" si="55"/>
        <v>-0.12615384615384614</v>
      </c>
      <c r="F54" s="272">
        <f t="shared" si="55"/>
        <v>0.5</v>
      </c>
      <c r="G54" s="273">
        <f t="shared" si="55"/>
        <v>0.15343203230148048</v>
      </c>
      <c r="H54" s="271">
        <f t="shared" si="55"/>
        <v>0.6186159628565112</v>
      </c>
      <c r="I54" s="271">
        <f t="shared" si="55"/>
        <v>0.8444227005870841</v>
      </c>
      <c r="J54" s="274">
        <f t="shared" si="55"/>
        <v>-1</v>
      </c>
      <c r="K54" s="271"/>
      <c r="L54" s="271"/>
      <c r="M54" s="305"/>
      <c r="N54" s="275"/>
      <c r="O54" s="271"/>
      <c r="P54" s="271"/>
      <c r="Q54" s="271">
        <f t="shared" si="55"/>
        <v>-0.9090909090909091</v>
      </c>
      <c r="R54" s="271">
        <f t="shared" si="55"/>
        <v>1.0196078431372548</v>
      </c>
      <c r="S54" s="271">
        <f t="shared" si="55"/>
        <v>-0.18181818181818182</v>
      </c>
      <c r="T54" s="276">
        <f t="shared" si="55"/>
        <v>-0.48936170212765956</v>
      </c>
      <c r="U54" s="277">
        <f t="shared" si="55"/>
        <v>0.47369446609508964</v>
      </c>
      <c r="V54" s="306">
        <f t="shared" si="55"/>
        <v>0.06060606060606061</v>
      </c>
      <c r="W54" s="271" t="e">
        <f t="shared" si="55"/>
        <v>#DIV/0!</v>
      </c>
      <c r="X54" s="272"/>
      <c r="Y54" s="305"/>
      <c r="Z54" s="275"/>
      <c r="AA54" s="272">
        <f t="shared" si="55"/>
        <v>0.5347349177330896</v>
      </c>
      <c r="AB54" s="273">
        <f t="shared" si="55"/>
        <v>0.4975562072336266</v>
      </c>
      <c r="AC54" s="276">
        <f t="shared" si="55"/>
        <v>0.3977272727272727</v>
      </c>
      <c r="AD54" s="277">
        <f t="shared" si="55"/>
        <v>0.4600366076876144</v>
      </c>
      <c r="AE54" s="279">
        <f t="shared" si="55"/>
        <v>2.857429718875502</v>
      </c>
      <c r="AF54" s="271"/>
      <c r="AG54" s="271"/>
      <c r="AH54" s="307"/>
    </row>
    <row r="55" spans="1:34" ht="15">
      <c r="A55" s="389">
        <v>2005</v>
      </c>
      <c r="B55" s="256" t="s">
        <v>19</v>
      </c>
      <c r="C55" s="245">
        <f>SUM(Stats2005!B6:B8)</f>
        <v>1410</v>
      </c>
      <c r="D55" s="246">
        <f>SUM(Stats2005!C6:C8)</f>
        <v>1728</v>
      </c>
      <c r="E55" s="246">
        <f>SUM(Stats2005!D6:D8)</f>
        <v>1787</v>
      </c>
      <c r="F55" s="245">
        <f>SUM(Stats2005!E6:E8)</f>
        <v>291</v>
      </c>
      <c r="G55" s="247">
        <f>SUM(Stats2005!F6:F8)</f>
        <v>871</v>
      </c>
      <c r="H55" s="246">
        <f>SUM(Stats2005!G6:G8)</f>
        <v>6327</v>
      </c>
      <c r="I55" s="246">
        <f>SUM(Stats2005!H6:H8)</f>
        <v>1847</v>
      </c>
      <c r="J55" s="248">
        <f>SUM(Stats2005!I6:I8)</f>
        <v>94</v>
      </c>
      <c r="K55" s="245">
        <f>SUM(Stats2005!J6:J8)</f>
        <v>94</v>
      </c>
      <c r="L55" s="246">
        <f>SUM(Stats2005!K6:K8)</f>
        <v>27</v>
      </c>
      <c r="M55" s="245">
        <f>SUM(Stats2005!P6:P8)</f>
        <v>9</v>
      </c>
      <c r="N55" s="247">
        <f>SUM(Stats2005!L6:L8)</f>
        <v>289</v>
      </c>
      <c r="O55" s="246">
        <f>SUM(Stats2005!M6:M8)</f>
        <v>51</v>
      </c>
      <c r="P55" s="246">
        <f>SUM(Stats2005!N6:N8)</f>
        <v>170</v>
      </c>
      <c r="Q55" s="246">
        <f>SUM(Stats2005!O6:O8)</f>
        <v>15</v>
      </c>
      <c r="R55" s="246">
        <f>SUM(Stats2005!Q6:Q8)</f>
        <v>40</v>
      </c>
      <c r="S55" s="246">
        <f>SUM(Stats2005!R6:R8)</f>
        <v>5</v>
      </c>
      <c r="T55" s="249">
        <f>SUM(Stats2005!S6:S8)</f>
        <v>12</v>
      </c>
      <c r="U55" s="250">
        <f>SUM(C55:T55)</f>
        <v>15067</v>
      </c>
      <c r="V55" s="251">
        <f>SUM(Stats2005!U6:U8)</f>
        <v>90</v>
      </c>
      <c r="W55" s="246">
        <f>SUM(Stats2005!V6:V8)</f>
        <v>509</v>
      </c>
      <c r="X55" s="245" t="s">
        <v>98</v>
      </c>
      <c r="Y55" s="248">
        <f>SUM(Stats2005!W6:W8)</f>
        <v>266</v>
      </c>
      <c r="Z55" s="252">
        <f>SUM(Stats2005!X6:X8)</f>
        <v>532</v>
      </c>
      <c r="AA55" s="245">
        <f>SUM(Stats2005!Y6:Y8)</f>
        <v>4449</v>
      </c>
      <c r="AB55" s="253">
        <f>SUM(Stats2005!Z6:Z8)</f>
        <v>6953</v>
      </c>
      <c r="AC55" s="249">
        <f>SUM(Stats2005!AA6:AA8)</f>
        <v>3461</v>
      </c>
      <c r="AD55" s="250">
        <f>SUM(AB55:AC55)</f>
        <v>10414</v>
      </c>
      <c r="AE55" s="254">
        <f>SUM(Stats2005!AC6:AC8)</f>
        <v>719</v>
      </c>
      <c r="AF55" s="245">
        <f>SUM(Stats2005!AD6:AD8)</f>
        <v>32</v>
      </c>
      <c r="AG55" s="246">
        <f>SUM(Stats2005!AE6:AE8)</f>
        <v>12</v>
      </c>
      <c r="AH55" s="255">
        <f>SUM(Stats2005!AF6:AF8)</f>
        <v>5</v>
      </c>
    </row>
    <row r="56" spans="1:34" ht="15">
      <c r="A56" s="389"/>
      <c r="B56" s="257" t="s">
        <v>82</v>
      </c>
      <c r="C56" s="258">
        <f aca="true" t="shared" si="56" ref="C56:AH56">C55-C52</f>
        <v>-80</v>
      </c>
      <c r="D56" s="259">
        <f t="shared" si="56"/>
        <v>155</v>
      </c>
      <c r="E56" s="259">
        <f t="shared" si="56"/>
        <v>367</v>
      </c>
      <c r="F56" s="260">
        <f t="shared" si="56"/>
        <v>-3</v>
      </c>
      <c r="G56" s="261">
        <f t="shared" si="56"/>
        <v>14</v>
      </c>
      <c r="H56" s="259">
        <f t="shared" si="56"/>
        <v>-994</v>
      </c>
      <c r="I56" s="259">
        <f t="shared" si="56"/>
        <v>-38</v>
      </c>
      <c r="J56" s="262">
        <f t="shared" si="56"/>
        <v>94</v>
      </c>
      <c r="K56" s="259">
        <f t="shared" si="56"/>
        <v>94</v>
      </c>
      <c r="L56" s="259">
        <f t="shared" si="56"/>
        <v>27</v>
      </c>
      <c r="M56" s="262">
        <f t="shared" si="56"/>
        <v>9</v>
      </c>
      <c r="N56" s="263">
        <f t="shared" si="56"/>
        <v>289</v>
      </c>
      <c r="O56" s="259">
        <f t="shared" si="56"/>
        <v>51</v>
      </c>
      <c r="P56" s="259">
        <f t="shared" si="56"/>
        <v>22</v>
      </c>
      <c r="Q56" s="259">
        <f t="shared" si="56"/>
        <v>13</v>
      </c>
      <c r="R56" s="259">
        <f t="shared" si="56"/>
        <v>-63</v>
      </c>
      <c r="S56" s="259">
        <f t="shared" si="56"/>
        <v>-4</v>
      </c>
      <c r="T56" s="264">
        <f t="shared" si="56"/>
        <v>-12</v>
      </c>
      <c r="U56" s="265">
        <f t="shared" si="56"/>
        <v>-59</v>
      </c>
      <c r="V56" s="266">
        <f t="shared" si="56"/>
        <v>55</v>
      </c>
      <c r="W56" s="259">
        <f t="shared" si="56"/>
        <v>-236</v>
      </c>
      <c r="X56" s="260"/>
      <c r="Y56" s="262">
        <f t="shared" si="56"/>
        <v>266</v>
      </c>
      <c r="Z56" s="261">
        <f t="shared" si="56"/>
        <v>532</v>
      </c>
      <c r="AA56" s="260">
        <f t="shared" si="56"/>
        <v>1091</v>
      </c>
      <c r="AB56" s="261">
        <f t="shared" si="56"/>
        <v>825</v>
      </c>
      <c r="AC56" s="264">
        <f t="shared" si="56"/>
        <v>17</v>
      </c>
      <c r="AD56" s="265">
        <f t="shared" si="56"/>
        <v>842</v>
      </c>
      <c r="AE56" s="267">
        <f t="shared" si="56"/>
        <v>238.75</v>
      </c>
      <c r="AF56" s="261">
        <f t="shared" si="56"/>
        <v>32</v>
      </c>
      <c r="AG56" s="259">
        <f t="shared" si="56"/>
        <v>12</v>
      </c>
      <c r="AH56" s="268">
        <f t="shared" si="56"/>
        <v>5</v>
      </c>
    </row>
    <row r="57" spans="1:34" ht="15.75" thickBot="1">
      <c r="A57" s="389"/>
      <c r="B57" s="269" t="s">
        <v>83</v>
      </c>
      <c r="C57" s="270">
        <f aca="true" t="shared" si="57" ref="C57:AE57">C56/C52</f>
        <v>-0.053691275167785234</v>
      </c>
      <c r="D57" s="281">
        <f t="shared" si="57"/>
        <v>0.09853782581055308</v>
      </c>
      <c r="E57" s="281">
        <f t="shared" si="57"/>
        <v>0.2584507042253521</v>
      </c>
      <c r="F57" s="282">
        <f t="shared" si="57"/>
        <v>-0.01020408163265306</v>
      </c>
      <c r="G57" s="283">
        <f t="shared" si="57"/>
        <v>0.01633605600933489</v>
      </c>
      <c r="H57" s="281">
        <f t="shared" si="57"/>
        <v>-0.1357738013932523</v>
      </c>
      <c r="I57" s="281">
        <f t="shared" si="57"/>
        <v>-0.020159151193633953</v>
      </c>
      <c r="J57" s="284"/>
      <c r="K57" s="281"/>
      <c r="L57" s="281"/>
      <c r="M57" s="305"/>
      <c r="N57" s="285"/>
      <c r="O57" s="281"/>
      <c r="P57" s="281">
        <f t="shared" si="57"/>
        <v>0.14864864864864866</v>
      </c>
      <c r="Q57" s="281">
        <f t="shared" si="57"/>
        <v>6.5</v>
      </c>
      <c r="R57" s="281">
        <f t="shared" si="57"/>
        <v>-0.6116504854368932</v>
      </c>
      <c r="S57" s="281">
        <f t="shared" si="57"/>
        <v>-0.4444444444444444</v>
      </c>
      <c r="T57" s="286">
        <f t="shared" si="57"/>
        <v>-0.5</v>
      </c>
      <c r="U57" s="287">
        <f t="shared" si="57"/>
        <v>-0.003900568557450747</v>
      </c>
      <c r="V57" s="288">
        <f t="shared" si="57"/>
        <v>1.5714285714285714</v>
      </c>
      <c r="W57" s="281">
        <f t="shared" si="57"/>
        <v>-0.3167785234899329</v>
      </c>
      <c r="X57" s="272"/>
      <c r="Y57" s="305"/>
      <c r="Z57" s="283"/>
      <c r="AA57" s="282">
        <f t="shared" si="57"/>
        <v>0.32489577129243596</v>
      </c>
      <c r="AB57" s="283">
        <f t="shared" si="57"/>
        <v>0.13462793733681463</v>
      </c>
      <c r="AC57" s="286">
        <f t="shared" si="57"/>
        <v>0.004936120789779327</v>
      </c>
      <c r="AD57" s="287">
        <f t="shared" si="57"/>
        <v>0.08796489761805265</v>
      </c>
      <c r="AE57" s="289">
        <f t="shared" si="57"/>
        <v>0.4971369078604893</v>
      </c>
      <c r="AF57" s="283"/>
      <c r="AG57" s="281"/>
      <c r="AH57" s="307"/>
    </row>
    <row r="58" spans="1:34" ht="15">
      <c r="A58" s="386">
        <v>2006</v>
      </c>
      <c r="B58" s="256" t="s">
        <v>19</v>
      </c>
      <c r="C58" s="245">
        <f>SUM(Stats2006!B6:B8)</f>
        <v>1691</v>
      </c>
      <c r="D58" s="246">
        <f>SUM(Stats2006!C6:C8)</f>
        <v>1847</v>
      </c>
      <c r="E58" s="246">
        <f>SUM(Stats2006!D6:D8)</f>
        <v>1902</v>
      </c>
      <c r="F58" s="245">
        <f>SUM(Stats2006!E6:E8)</f>
        <v>391</v>
      </c>
      <c r="G58" s="247">
        <f>SUM(Stats2006!F6:F8)</f>
        <v>896</v>
      </c>
      <c r="H58" s="246">
        <f>SUM(Stats2006!G6:G8)</f>
        <v>8132</v>
      </c>
      <c r="I58" s="246">
        <f>SUM(Stats2006!H6:H8)</f>
        <v>1787</v>
      </c>
      <c r="J58" s="248">
        <f>SUM(Stats2006!I6:I8)</f>
        <v>91</v>
      </c>
      <c r="K58" s="245">
        <f>SUM(Stats2006!J6:J8)</f>
        <v>205</v>
      </c>
      <c r="L58" s="246">
        <f>SUM(Stats2006!K6:K8)</f>
        <v>30</v>
      </c>
      <c r="M58" s="245">
        <f>SUM(Stats2006!P6:P8)</f>
        <v>6</v>
      </c>
      <c r="N58" s="247">
        <f>SUM(Stats2006!L6:L8)</f>
        <v>166</v>
      </c>
      <c r="O58" s="246">
        <f>SUM(Stats2006!M6:M8)</f>
        <v>102</v>
      </c>
      <c r="P58" s="246">
        <f>SUM(Stats2006!N6:N8)</f>
        <v>263</v>
      </c>
      <c r="Q58" s="246">
        <f>SUM(Stats2006!O6:O8)</f>
        <v>2</v>
      </c>
      <c r="R58" s="246">
        <f>SUM(Stats2006!Q6:Q8)</f>
        <v>66</v>
      </c>
      <c r="S58" s="246">
        <f>SUM(Stats2006!R6:R8)</f>
        <v>7</v>
      </c>
      <c r="T58" s="249">
        <f>SUM(Stats2006!S6:S8)</f>
        <v>6</v>
      </c>
      <c r="U58" s="250">
        <f>SUM(C58:T58)</f>
        <v>17590</v>
      </c>
      <c r="V58" s="251">
        <f>SUM(Stats2006!U6:U8)</f>
        <v>23</v>
      </c>
      <c r="W58" s="246">
        <f>SUM(Stats2006!V6:V8)</f>
        <v>571</v>
      </c>
      <c r="X58" s="246">
        <f>SUM(Stats2006!W6:W8)</f>
        <v>0</v>
      </c>
      <c r="Y58" s="248">
        <f>SUM(Stats2006!X6:X8)</f>
        <v>328</v>
      </c>
      <c r="Z58" s="252">
        <f>SUM(Stats2006!Y6:Y8)</f>
        <v>1782</v>
      </c>
      <c r="AA58" s="245">
        <f>SUM(Stats2006!Z6:Z8)</f>
        <v>5236</v>
      </c>
      <c r="AB58" s="253">
        <f>SUM(Stats2006!AA6:AA8)</f>
        <v>8171</v>
      </c>
      <c r="AC58" s="249">
        <f>SUM(Stats2006!AB6:AB8)</f>
        <v>4341</v>
      </c>
      <c r="AD58" s="250">
        <f>SUM(AB58:AC58)</f>
        <v>12512</v>
      </c>
      <c r="AE58" s="254">
        <f>SUM(Stats2006!AD6:AD8)</f>
        <v>885.5</v>
      </c>
      <c r="AF58" s="245">
        <f>SUM(Stats2006!AE6:AE8)</f>
        <v>33</v>
      </c>
      <c r="AG58" s="246">
        <f>SUM(Stats2006!AF6:AF8)</f>
        <v>7</v>
      </c>
      <c r="AH58" s="255">
        <f>SUM(Stats2006!AG6:AG8)</f>
        <v>1</v>
      </c>
    </row>
    <row r="59" spans="1:34" ht="15">
      <c r="A59" s="387"/>
      <c r="B59" s="257" t="s">
        <v>82</v>
      </c>
      <c r="C59" s="258">
        <f aca="true" t="shared" si="58" ref="C59:AH59">C58-C55</f>
        <v>281</v>
      </c>
      <c r="D59" s="259">
        <f t="shared" si="58"/>
        <v>119</v>
      </c>
      <c r="E59" s="259">
        <f t="shared" si="58"/>
        <v>115</v>
      </c>
      <c r="F59" s="260">
        <f t="shared" si="58"/>
        <v>100</v>
      </c>
      <c r="G59" s="261">
        <f t="shared" si="58"/>
        <v>25</v>
      </c>
      <c r="H59" s="259">
        <f t="shared" si="58"/>
        <v>1805</v>
      </c>
      <c r="I59" s="259">
        <f t="shared" si="58"/>
        <v>-60</v>
      </c>
      <c r="J59" s="262">
        <f t="shared" si="58"/>
        <v>-3</v>
      </c>
      <c r="K59" s="263">
        <f t="shared" si="58"/>
        <v>111</v>
      </c>
      <c r="L59" s="259">
        <f t="shared" si="58"/>
        <v>3</v>
      </c>
      <c r="M59" s="260">
        <f t="shared" si="58"/>
        <v>-3</v>
      </c>
      <c r="N59" s="261">
        <f t="shared" si="58"/>
        <v>-123</v>
      </c>
      <c r="O59" s="259">
        <f t="shared" si="58"/>
        <v>51</v>
      </c>
      <c r="P59" s="259">
        <f t="shared" si="58"/>
        <v>93</v>
      </c>
      <c r="Q59" s="259">
        <f t="shared" si="58"/>
        <v>-13</v>
      </c>
      <c r="R59" s="259">
        <f t="shared" si="58"/>
        <v>26</v>
      </c>
      <c r="S59" s="259">
        <f t="shared" si="58"/>
        <v>2</v>
      </c>
      <c r="T59" s="264">
        <f t="shared" si="58"/>
        <v>-6</v>
      </c>
      <c r="U59" s="265">
        <f t="shared" si="58"/>
        <v>2523</v>
      </c>
      <c r="V59" s="266">
        <f t="shared" si="58"/>
        <v>-67</v>
      </c>
      <c r="W59" s="259">
        <f t="shared" si="58"/>
        <v>62</v>
      </c>
      <c r="X59" s="259"/>
      <c r="Y59" s="262">
        <f t="shared" si="58"/>
        <v>62</v>
      </c>
      <c r="Z59" s="263">
        <f t="shared" si="58"/>
        <v>1250</v>
      </c>
      <c r="AA59" s="260">
        <f t="shared" si="58"/>
        <v>787</v>
      </c>
      <c r="AB59" s="261">
        <f t="shared" si="58"/>
        <v>1218</v>
      </c>
      <c r="AC59" s="264">
        <f t="shared" si="58"/>
        <v>880</v>
      </c>
      <c r="AD59" s="265">
        <f t="shared" si="58"/>
        <v>2098</v>
      </c>
      <c r="AE59" s="267">
        <f t="shared" si="58"/>
        <v>166.5</v>
      </c>
      <c r="AF59" s="263">
        <f t="shared" si="58"/>
        <v>1</v>
      </c>
      <c r="AG59" s="259">
        <f t="shared" si="58"/>
        <v>-5</v>
      </c>
      <c r="AH59" s="268">
        <f t="shared" si="58"/>
        <v>-4</v>
      </c>
    </row>
    <row r="60" spans="1:34" ht="15.75" thickBot="1">
      <c r="A60" s="388"/>
      <c r="B60" s="292" t="s">
        <v>83</v>
      </c>
      <c r="C60" s="293">
        <f aca="true" t="shared" si="59" ref="C60:AH60">C59/C55</f>
        <v>0.19929078014184398</v>
      </c>
      <c r="D60" s="294">
        <f t="shared" si="59"/>
        <v>0.06886574074074074</v>
      </c>
      <c r="E60" s="294">
        <f t="shared" si="59"/>
        <v>0.06435366536094013</v>
      </c>
      <c r="F60" s="295">
        <f t="shared" si="59"/>
        <v>0.3436426116838488</v>
      </c>
      <c r="G60" s="296">
        <f t="shared" si="59"/>
        <v>0.02870264064293915</v>
      </c>
      <c r="H60" s="294">
        <f t="shared" si="59"/>
        <v>0.2852852852852853</v>
      </c>
      <c r="I60" s="294">
        <f t="shared" si="59"/>
        <v>-0.03248511099079589</v>
      </c>
      <c r="J60" s="297">
        <f t="shared" si="59"/>
        <v>-0.031914893617021274</v>
      </c>
      <c r="K60" s="298">
        <f t="shared" si="59"/>
        <v>1.1808510638297873</v>
      </c>
      <c r="L60" s="294">
        <f t="shared" si="59"/>
        <v>0.1111111111111111</v>
      </c>
      <c r="M60" s="295">
        <f t="shared" si="59"/>
        <v>-0.3333333333333333</v>
      </c>
      <c r="N60" s="296">
        <f t="shared" si="59"/>
        <v>-0.42560553633217996</v>
      </c>
      <c r="O60" s="294">
        <f t="shared" si="59"/>
        <v>1</v>
      </c>
      <c r="P60" s="294">
        <f t="shared" si="59"/>
        <v>0.5470588235294118</v>
      </c>
      <c r="Q60" s="294">
        <f t="shared" si="59"/>
        <v>-0.8666666666666667</v>
      </c>
      <c r="R60" s="294">
        <f t="shared" si="59"/>
        <v>0.65</v>
      </c>
      <c r="S60" s="294">
        <f t="shared" si="59"/>
        <v>0.4</v>
      </c>
      <c r="T60" s="299">
        <f t="shared" si="59"/>
        <v>-0.5</v>
      </c>
      <c r="U60" s="300">
        <f t="shared" si="59"/>
        <v>0.16745204752107254</v>
      </c>
      <c r="V60" s="301">
        <f t="shared" si="59"/>
        <v>-0.7444444444444445</v>
      </c>
      <c r="W60" s="294">
        <f t="shared" si="59"/>
        <v>0.12180746561886051</v>
      </c>
      <c r="X60" s="294"/>
      <c r="Y60" s="297">
        <f t="shared" si="59"/>
        <v>0.23308270676691728</v>
      </c>
      <c r="Z60" s="298">
        <f t="shared" si="59"/>
        <v>2.3496240601503757</v>
      </c>
      <c r="AA60" s="295">
        <f t="shared" si="59"/>
        <v>0.1768936839739267</v>
      </c>
      <c r="AB60" s="296">
        <f t="shared" si="59"/>
        <v>0.1751761829426147</v>
      </c>
      <c r="AC60" s="299">
        <f t="shared" si="59"/>
        <v>0.2542617740537417</v>
      </c>
      <c r="AD60" s="300">
        <f t="shared" si="59"/>
        <v>0.20145957365085462</v>
      </c>
      <c r="AE60" s="302">
        <f t="shared" si="59"/>
        <v>0.23157162726008346</v>
      </c>
      <c r="AF60" s="298">
        <f t="shared" si="59"/>
        <v>0.03125</v>
      </c>
      <c r="AG60" s="294">
        <f t="shared" si="59"/>
        <v>-0.4166666666666667</v>
      </c>
      <c r="AH60" s="303">
        <f t="shared" si="59"/>
        <v>-0.8</v>
      </c>
    </row>
    <row r="61" spans="1:34" ht="15.75" thickTop="1">
      <c r="A61" s="386">
        <v>2007</v>
      </c>
      <c r="B61" s="256" t="s">
        <v>19</v>
      </c>
      <c r="C61" s="245">
        <f>SUM(Stats2007!B6:B8)</f>
        <v>2015</v>
      </c>
      <c r="D61" s="245">
        <f>SUM(Stats2007!C6:C8)</f>
        <v>2148</v>
      </c>
      <c r="E61" s="245">
        <f>SUM(Stats2007!D6:D8)</f>
        <v>2878</v>
      </c>
      <c r="F61" s="245">
        <f>SUM(Stats2007!E6:E8)</f>
        <v>289</v>
      </c>
      <c r="G61" s="245">
        <f>SUM(Stats2007!F6:F8)</f>
        <v>1126</v>
      </c>
      <c r="H61" s="245">
        <f>SUM(Stats2007!G6:G8)</f>
        <v>10793</v>
      </c>
      <c r="I61" s="245">
        <f>SUM(Stats2007!H6:H8)</f>
        <v>1999</v>
      </c>
      <c r="J61" s="245">
        <f>SUM(Stats2007!I6:I8)</f>
        <v>81</v>
      </c>
      <c r="K61" s="245">
        <f>SUM(Stats2007!J6:J8)</f>
        <v>251</v>
      </c>
      <c r="L61" s="245">
        <f>SUM(Stats2007!K6:K8)</f>
        <v>26</v>
      </c>
      <c r="M61" s="245">
        <f>SUM(Stats2007!P6:P8)</f>
        <v>1</v>
      </c>
      <c r="N61" s="245">
        <f>SUM(Stats2007!L6:L8)</f>
        <v>439</v>
      </c>
      <c r="O61" s="245">
        <f>SUM(Stats2007!M6:M8)</f>
        <v>139</v>
      </c>
      <c r="P61" s="245">
        <f>SUM(Stats2007!N6:N8)</f>
        <v>449</v>
      </c>
      <c r="Q61" s="245">
        <f>SUM(Stats2007!P6:P8)</f>
        <v>1</v>
      </c>
      <c r="R61" s="245">
        <f>SUM(Stats2007!Q6:Q8)</f>
        <v>59</v>
      </c>
      <c r="S61" s="245">
        <f>SUM(Stats2007!R6:R8)</f>
        <v>6</v>
      </c>
      <c r="T61" s="245">
        <f>SUM(Stats2007!S6:S8)</f>
        <v>57</v>
      </c>
      <c r="U61" s="250">
        <f>SUM(C61:T61)</f>
        <v>22757</v>
      </c>
      <c r="V61" s="245">
        <f>SUM(Stats2007!U6:U8)</f>
        <v>38</v>
      </c>
      <c r="W61" s="245">
        <f>SUM(Stats2007!V6:V8)</f>
        <v>881</v>
      </c>
      <c r="X61" s="245">
        <f>SUM(Stats2007!W6:W8)</f>
        <v>77</v>
      </c>
      <c r="Y61" s="245">
        <f>SUM(Stats2007!X6:X8)</f>
        <v>250</v>
      </c>
      <c r="Z61" s="245">
        <f>SUM(Stats2007!Y6:Y8)</f>
        <v>846</v>
      </c>
      <c r="AA61" s="245">
        <f>SUM(Stats2007!Z6:Z8)</f>
        <v>4808</v>
      </c>
      <c r="AB61" s="245">
        <f>SUM(Stats2007!AA6:AA8)</f>
        <v>7417</v>
      </c>
      <c r="AC61" s="245">
        <f>SUM(Stats2007!AB6:AB8)</f>
        <v>3802</v>
      </c>
      <c r="AD61" s="250">
        <f>SUM(AB61:AC61)</f>
        <v>11219</v>
      </c>
      <c r="AE61" s="245">
        <f>SUM(Stats2007!AD6:AD8)</f>
        <v>988.25</v>
      </c>
      <c r="AF61" s="245">
        <f>SUM(Stats2007!AE6:AE8)</f>
        <v>157</v>
      </c>
      <c r="AG61" s="245">
        <f>SUM(Stats2007!AF6:AF8)</f>
        <v>94</v>
      </c>
      <c r="AH61" s="245">
        <f>SUM(Stats2007!AG6:AG8)</f>
        <v>58</v>
      </c>
    </row>
    <row r="62" spans="1:34" ht="15">
      <c r="A62" s="387"/>
      <c r="B62" s="257" t="s">
        <v>82</v>
      </c>
      <c r="C62" s="258">
        <f aca="true" t="shared" si="60" ref="C62:AH62">C61-C58</f>
        <v>324</v>
      </c>
      <c r="D62" s="259">
        <f t="shared" si="60"/>
        <v>301</v>
      </c>
      <c r="E62" s="259">
        <f t="shared" si="60"/>
        <v>976</v>
      </c>
      <c r="F62" s="260">
        <f t="shared" si="60"/>
        <v>-102</v>
      </c>
      <c r="G62" s="261">
        <f t="shared" si="60"/>
        <v>230</v>
      </c>
      <c r="H62" s="259">
        <f t="shared" si="60"/>
        <v>2661</v>
      </c>
      <c r="I62" s="259">
        <f t="shared" si="60"/>
        <v>212</v>
      </c>
      <c r="J62" s="262">
        <f t="shared" si="60"/>
        <v>-10</v>
      </c>
      <c r="K62" s="263">
        <f t="shared" si="60"/>
        <v>46</v>
      </c>
      <c r="L62" s="259">
        <f t="shared" si="60"/>
        <v>-4</v>
      </c>
      <c r="M62" s="260">
        <f t="shared" si="60"/>
        <v>-5</v>
      </c>
      <c r="N62" s="261">
        <f t="shared" si="60"/>
        <v>273</v>
      </c>
      <c r="O62" s="259">
        <f t="shared" si="60"/>
        <v>37</v>
      </c>
      <c r="P62" s="259">
        <f t="shared" si="60"/>
        <v>186</v>
      </c>
      <c r="Q62" s="259">
        <f t="shared" si="60"/>
        <v>-1</v>
      </c>
      <c r="R62" s="259">
        <f t="shared" si="60"/>
        <v>-7</v>
      </c>
      <c r="S62" s="259">
        <f t="shared" si="60"/>
        <v>-1</v>
      </c>
      <c r="T62" s="264">
        <f t="shared" si="60"/>
        <v>51</v>
      </c>
      <c r="U62" s="265">
        <f t="shared" si="60"/>
        <v>5167</v>
      </c>
      <c r="V62" s="266">
        <f t="shared" si="60"/>
        <v>15</v>
      </c>
      <c r="W62" s="259">
        <f t="shared" si="60"/>
        <v>310</v>
      </c>
      <c r="X62" s="259">
        <f t="shared" si="60"/>
        <v>77</v>
      </c>
      <c r="Y62" s="262">
        <f t="shared" si="60"/>
        <v>-78</v>
      </c>
      <c r="Z62" s="263">
        <f t="shared" si="60"/>
        <v>-936</v>
      </c>
      <c r="AA62" s="260">
        <f t="shared" si="60"/>
        <v>-428</v>
      </c>
      <c r="AB62" s="261">
        <f t="shared" si="60"/>
        <v>-754</v>
      </c>
      <c r="AC62" s="264">
        <f t="shared" si="60"/>
        <v>-539</v>
      </c>
      <c r="AD62" s="265">
        <f t="shared" si="60"/>
        <v>-1293</v>
      </c>
      <c r="AE62" s="267">
        <f t="shared" si="60"/>
        <v>102.75</v>
      </c>
      <c r="AF62" s="263">
        <f t="shared" si="60"/>
        <v>124</v>
      </c>
      <c r="AG62" s="259">
        <f t="shared" si="60"/>
        <v>87</v>
      </c>
      <c r="AH62" s="268">
        <f t="shared" si="60"/>
        <v>57</v>
      </c>
    </row>
    <row r="63" spans="1:34" ht="15.75" thickBot="1">
      <c r="A63" s="388"/>
      <c r="B63" s="292" t="s">
        <v>83</v>
      </c>
      <c r="C63" s="293">
        <f aca="true" t="shared" si="61" ref="C63:AH63">C62/C58</f>
        <v>0.19160260201064458</v>
      </c>
      <c r="D63" s="294">
        <f t="shared" si="61"/>
        <v>0.1629669734704927</v>
      </c>
      <c r="E63" s="294">
        <f t="shared" si="61"/>
        <v>0.5131440588853838</v>
      </c>
      <c r="F63" s="295">
        <f t="shared" si="61"/>
        <v>-0.2608695652173913</v>
      </c>
      <c r="G63" s="296">
        <f t="shared" si="61"/>
        <v>0.25669642857142855</v>
      </c>
      <c r="H63" s="294">
        <f t="shared" si="61"/>
        <v>0.32722577471716674</v>
      </c>
      <c r="I63" s="294">
        <f t="shared" si="61"/>
        <v>0.11863458310016788</v>
      </c>
      <c r="J63" s="297">
        <f t="shared" si="61"/>
        <v>-0.10989010989010989</v>
      </c>
      <c r="K63" s="298">
        <f t="shared" si="61"/>
        <v>0.22439024390243903</v>
      </c>
      <c r="L63" s="294">
        <f t="shared" si="61"/>
        <v>-0.13333333333333333</v>
      </c>
      <c r="M63" s="295">
        <f t="shared" si="61"/>
        <v>-0.8333333333333334</v>
      </c>
      <c r="N63" s="296">
        <f t="shared" si="61"/>
        <v>1.644578313253012</v>
      </c>
      <c r="O63" s="294">
        <f t="shared" si="61"/>
        <v>0.3627450980392157</v>
      </c>
      <c r="P63" s="294">
        <f t="shared" si="61"/>
        <v>0.7072243346007605</v>
      </c>
      <c r="Q63" s="294">
        <f t="shared" si="61"/>
        <v>-0.5</v>
      </c>
      <c r="R63" s="294">
        <f t="shared" si="61"/>
        <v>-0.10606060606060606</v>
      </c>
      <c r="S63" s="294">
        <f t="shared" si="61"/>
        <v>-0.14285714285714285</v>
      </c>
      <c r="T63" s="299">
        <f t="shared" si="61"/>
        <v>8.5</v>
      </c>
      <c r="U63" s="300">
        <f t="shared" si="61"/>
        <v>0.29374644684479817</v>
      </c>
      <c r="V63" s="301">
        <f t="shared" si="61"/>
        <v>0.6521739130434783</v>
      </c>
      <c r="W63" s="294">
        <f t="shared" si="61"/>
        <v>0.542907180385289</v>
      </c>
      <c r="X63" s="294" t="e">
        <f t="shared" si="61"/>
        <v>#DIV/0!</v>
      </c>
      <c r="Y63" s="297">
        <f t="shared" si="61"/>
        <v>-0.23780487804878048</v>
      </c>
      <c r="Z63" s="298">
        <f t="shared" si="61"/>
        <v>-0.5252525252525253</v>
      </c>
      <c r="AA63" s="295">
        <f t="shared" si="61"/>
        <v>-0.08174178762414057</v>
      </c>
      <c r="AB63" s="296">
        <f t="shared" si="61"/>
        <v>-0.09227756700526252</v>
      </c>
      <c r="AC63" s="299">
        <f t="shared" si="61"/>
        <v>-0.12416493895415803</v>
      </c>
      <c r="AD63" s="300">
        <f t="shared" si="61"/>
        <v>-0.10334079283887468</v>
      </c>
      <c r="AE63" s="302">
        <f t="shared" si="61"/>
        <v>0.11603613777526821</v>
      </c>
      <c r="AF63" s="298">
        <f t="shared" si="61"/>
        <v>3.757575757575758</v>
      </c>
      <c r="AG63" s="294">
        <f t="shared" si="61"/>
        <v>12.428571428571429</v>
      </c>
      <c r="AH63" s="303">
        <f t="shared" si="61"/>
        <v>57</v>
      </c>
    </row>
    <row r="64" spans="1:34" ht="15.75" thickTop="1">
      <c r="A64" s="386">
        <v>2008</v>
      </c>
      <c r="B64" s="256" t="s">
        <v>19</v>
      </c>
      <c r="C64" s="245">
        <f>SUM(Stats2008!B6:B8)</f>
        <v>2825</v>
      </c>
      <c r="D64" s="245">
        <f>SUM(Stats2008!C6:C8)</f>
        <v>2981</v>
      </c>
      <c r="E64" s="245">
        <f>SUM(Stats2008!D6:D8)</f>
        <v>3737</v>
      </c>
      <c r="F64" s="245">
        <f>SUM(Stats2008!E6:E8)</f>
        <v>436</v>
      </c>
      <c r="G64" s="245">
        <f>SUM(Stats2008!F6:F8)</f>
        <v>1798</v>
      </c>
      <c r="H64" s="245">
        <f>SUM(Stats2008!G6:G8)</f>
        <v>10701</v>
      </c>
      <c r="I64" s="245">
        <f>SUM(Stats2008!H6:H8)</f>
        <v>1934</v>
      </c>
      <c r="J64" s="245">
        <f>SUM(Stats2008!I6:I8)</f>
        <v>201</v>
      </c>
      <c r="K64" s="245">
        <f>SUM(Stats2008!J6:J8)</f>
        <v>358</v>
      </c>
      <c r="L64" s="245">
        <f>SUM(Stats2008!K6:K8)</f>
        <v>26</v>
      </c>
      <c r="M64" s="245">
        <f>SUM(Stats2008!L6:L8)</f>
        <v>319</v>
      </c>
      <c r="N64" s="245">
        <f>SUM(Stats2008!L6:L8)</f>
        <v>319</v>
      </c>
      <c r="O64" s="245">
        <f>SUM(Stats2008!M6:M8)</f>
        <v>204</v>
      </c>
      <c r="P64" s="245">
        <f>SUM(Stats2008!N6:N8)</f>
        <v>790</v>
      </c>
      <c r="Q64" s="245">
        <f>SUM(Stats2008!P6:P8)</f>
        <v>0</v>
      </c>
      <c r="R64" s="245">
        <f>SUM(Stats2008!Q6:Q8)</f>
        <v>59</v>
      </c>
      <c r="S64" s="245">
        <f>SUM(Stats2008!R6:R8)</f>
        <v>9</v>
      </c>
      <c r="T64" s="245">
        <f>SUM(Stats2008!S6:S8)</f>
        <v>106</v>
      </c>
      <c r="U64" s="250">
        <f>SUM(C64:T64)</f>
        <v>26803</v>
      </c>
      <c r="V64" s="245">
        <f>SUM(Stats2008!U6:U8)</f>
        <v>26</v>
      </c>
      <c r="W64" s="245">
        <f>SUM(Stats2008!V6:V8)</f>
        <v>605</v>
      </c>
      <c r="X64" s="245">
        <f>SUM(Stats2008!W6:W8)</f>
        <v>118</v>
      </c>
      <c r="Y64" s="245">
        <f>SUM(Stats2008!X6:X8)</f>
        <v>289</v>
      </c>
      <c r="Z64" s="245">
        <f>SUM(Stats2008!Y6:Y8)</f>
        <v>896</v>
      </c>
      <c r="AA64" s="245">
        <f>SUM(Stats2008!Z6:Z8)</f>
        <v>4618</v>
      </c>
      <c r="AB64" s="245">
        <f>SUM(Stats2008!AA6:AA8)</f>
        <v>6632</v>
      </c>
      <c r="AC64" s="245">
        <f>SUM(Stats2008!AB6:AB8)</f>
        <v>3972</v>
      </c>
      <c r="AD64" s="250">
        <f>SUM(AB64:AC64)</f>
        <v>10604</v>
      </c>
      <c r="AE64" s="245">
        <f>SUM(Stats2008!AD6:AD8)</f>
        <v>706.75</v>
      </c>
      <c r="AF64" s="245">
        <f>SUM(Stats2008!AE6:AE8)</f>
        <v>117</v>
      </c>
      <c r="AG64" s="245">
        <f>SUM(Stats2008!AF6:AF8)</f>
        <v>39</v>
      </c>
      <c r="AH64" s="245">
        <f>SUM(Stats2008!AG6:AG8)</f>
        <v>27</v>
      </c>
    </row>
    <row r="65" spans="1:34" ht="15">
      <c r="A65" s="387"/>
      <c r="B65" s="257" t="s">
        <v>82</v>
      </c>
      <c r="C65" s="258">
        <f aca="true" t="shared" si="62" ref="C65:AH65">C64-C61</f>
        <v>810</v>
      </c>
      <c r="D65" s="259">
        <f t="shared" si="62"/>
        <v>833</v>
      </c>
      <c r="E65" s="259">
        <f t="shared" si="62"/>
        <v>859</v>
      </c>
      <c r="F65" s="260">
        <f t="shared" si="62"/>
        <v>147</v>
      </c>
      <c r="G65" s="261">
        <f t="shared" si="62"/>
        <v>672</v>
      </c>
      <c r="H65" s="259">
        <f t="shared" si="62"/>
        <v>-92</v>
      </c>
      <c r="I65" s="259">
        <f t="shared" si="62"/>
        <v>-65</v>
      </c>
      <c r="J65" s="262">
        <f t="shared" si="62"/>
        <v>120</v>
      </c>
      <c r="K65" s="263">
        <f t="shared" si="62"/>
        <v>107</v>
      </c>
      <c r="L65" s="259">
        <f t="shared" si="62"/>
        <v>0</v>
      </c>
      <c r="M65" s="260">
        <f t="shared" si="62"/>
        <v>318</v>
      </c>
      <c r="N65" s="261">
        <f t="shared" si="62"/>
        <v>-120</v>
      </c>
      <c r="O65" s="259">
        <f t="shared" si="62"/>
        <v>65</v>
      </c>
      <c r="P65" s="259">
        <f t="shared" si="62"/>
        <v>341</v>
      </c>
      <c r="Q65" s="259">
        <f t="shared" si="62"/>
        <v>-1</v>
      </c>
      <c r="R65" s="259">
        <f t="shared" si="62"/>
        <v>0</v>
      </c>
      <c r="S65" s="259">
        <f t="shared" si="62"/>
        <v>3</v>
      </c>
      <c r="T65" s="264">
        <f t="shared" si="62"/>
        <v>49</v>
      </c>
      <c r="U65" s="265">
        <f t="shared" si="62"/>
        <v>4046</v>
      </c>
      <c r="V65" s="266">
        <f t="shared" si="62"/>
        <v>-12</v>
      </c>
      <c r="W65" s="259">
        <f t="shared" si="62"/>
        <v>-276</v>
      </c>
      <c r="X65" s="259">
        <f t="shared" si="62"/>
        <v>41</v>
      </c>
      <c r="Y65" s="262">
        <f t="shared" si="62"/>
        <v>39</v>
      </c>
      <c r="Z65" s="263">
        <f t="shared" si="62"/>
        <v>50</v>
      </c>
      <c r="AA65" s="260">
        <f t="shared" si="62"/>
        <v>-190</v>
      </c>
      <c r="AB65" s="261">
        <f t="shared" si="62"/>
        <v>-785</v>
      </c>
      <c r="AC65" s="264">
        <f t="shared" si="62"/>
        <v>170</v>
      </c>
      <c r="AD65" s="265">
        <f t="shared" si="62"/>
        <v>-615</v>
      </c>
      <c r="AE65" s="267">
        <f t="shared" si="62"/>
        <v>-281.5</v>
      </c>
      <c r="AF65" s="263">
        <f t="shared" si="62"/>
        <v>-40</v>
      </c>
      <c r="AG65" s="259">
        <f t="shared" si="62"/>
        <v>-55</v>
      </c>
      <c r="AH65" s="268">
        <f t="shared" si="62"/>
        <v>-31</v>
      </c>
    </row>
    <row r="66" spans="1:34" ht="15.75" thickBot="1">
      <c r="A66" s="388"/>
      <c r="B66" s="292" t="s">
        <v>83</v>
      </c>
      <c r="C66" s="293">
        <f aca="true" t="shared" si="63" ref="C66:AH66">C65/C61</f>
        <v>0.40198511166253104</v>
      </c>
      <c r="D66" s="294">
        <f t="shared" si="63"/>
        <v>0.3878026070763501</v>
      </c>
      <c r="E66" s="294">
        <f t="shared" si="63"/>
        <v>0.29847116052814454</v>
      </c>
      <c r="F66" s="295">
        <f t="shared" si="63"/>
        <v>0.5086505190311419</v>
      </c>
      <c r="G66" s="296">
        <f t="shared" si="63"/>
        <v>0.5968028419182948</v>
      </c>
      <c r="H66" s="294">
        <f t="shared" si="63"/>
        <v>-0.008524043361437968</v>
      </c>
      <c r="I66" s="294">
        <f t="shared" si="63"/>
        <v>-0.03251625812906453</v>
      </c>
      <c r="J66" s="297">
        <f t="shared" si="63"/>
        <v>1.4814814814814814</v>
      </c>
      <c r="K66" s="298">
        <f t="shared" si="63"/>
        <v>0.4262948207171315</v>
      </c>
      <c r="L66" s="294">
        <f t="shared" si="63"/>
        <v>0</v>
      </c>
      <c r="M66" s="295">
        <f t="shared" si="63"/>
        <v>318</v>
      </c>
      <c r="N66" s="296">
        <f t="shared" si="63"/>
        <v>-0.2733485193621868</v>
      </c>
      <c r="O66" s="294">
        <f t="shared" si="63"/>
        <v>0.4676258992805755</v>
      </c>
      <c r="P66" s="294">
        <f t="shared" si="63"/>
        <v>0.7594654788418709</v>
      </c>
      <c r="Q66" s="294">
        <f t="shared" si="63"/>
        <v>-1</v>
      </c>
      <c r="R66" s="294">
        <f t="shared" si="63"/>
        <v>0</v>
      </c>
      <c r="S66" s="294">
        <f t="shared" si="63"/>
        <v>0.5</v>
      </c>
      <c r="T66" s="299">
        <f t="shared" si="63"/>
        <v>0.8596491228070176</v>
      </c>
      <c r="U66" s="300">
        <f t="shared" si="63"/>
        <v>0.17779144878498923</v>
      </c>
      <c r="V66" s="301">
        <f t="shared" si="63"/>
        <v>-0.3157894736842105</v>
      </c>
      <c r="W66" s="294">
        <f t="shared" si="63"/>
        <v>-0.3132803632236095</v>
      </c>
      <c r="X66" s="294">
        <f t="shared" si="63"/>
        <v>0.5324675324675324</v>
      </c>
      <c r="Y66" s="297">
        <f t="shared" si="63"/>
        <v>0.156</v>
      </c>
      <c r="Z66" s="298">
        <f t="shared" si="63"/>
        <v>0.0591016548463357</v>
      </c>
      <c r="AA66" s="295">
        <f t="shared" si="63"/>
        <v>-0.03951747088186356</v>
      </c>
      <c r="AB66" s="296">
        <f t="shared" si="63"/>
        <v>-0.1058379398678711</v>
      </c>
      <c r="AC66" s="299">
        <f t="shared" si="63"/>
        <v>0.04471330878485008</v>
      </c>
      <c r="AD66" s="300">
        <f t="shared" si="63"/>
        <v>-0.05481771993938854</v>
      </c>
      <c r="AE66" s="302">
        <f t="shared" si="63"/>
        <v>-0.28484695168226665</v>
      </c>
      <c r="AF66" s="298">
        <f t="shared" si="63"/>
        <v>-0.25477707006369427</v>
      </c>
      <c r="AG66" s="294">
        <f t="shared" si="63"/>
        <v>-0.5851063829787234</v>
      </c>
      <c r="AH66" s="303">
        <f t="shared" si="63"/>
        <v>-0.5344827586206896</v>
      </c>
    </row>
    <row r="67" spans="1:34" ht="15.75" thickTop="1">
      <c r="A67" s="386">
        <v>2009</v>
      </c>
      <c r="B67" s="256" t="s">
        <v>19</v>
      </c>
      <c r="C67" s="330">
        <f>SUM(Stats2009!B6:B8)</f>
        <v>3351</v>
      </c>
      <c r="D67" s="331">
        <f>SUM(Stats2009!C6:C8)</f>
        <v>3691</v>
      </c>
      <c r="E67" s="331">
        <f>SUM(Stats2009!D6:D8)</f>
        <v>5365</v>
      </c>
      <c r="F67" s="333">
        <f>SUM(Stats2009!E6:E8)</f>
        <v>415</v>
      </c>
      <c r="G67" s="334">
        <f>SUM(Stats2009!F6:F8)</f>
        <v>1606</v>
      </c>
      <c r="H67" s="331">
        <f>SUM(Stats2009!G6:G8)</f>
        <v>14244</v>
      </c>
      <c r="I67" s="333">
        <f>SUM(Stats2009!H6:H8)</f>
        <v>2998</v>
      </c>
      <c r="J67" s="335">
        <f>SUM(Stats2009!I6:I8)</f>
        <v>288</v>
      </c>
      <c r="K67" s="334">
        <f>SUM(Stats2009!J6:J8)</f>
        <v>764</v>
      </c>
      <c r="L67" s="331">
        <f>SUM(Stats2009!K6:K8)</f>
        <v>63</v>
      </c>
      <c r="M67" s="333"/>
      <c r="N67" s="334">
        <f>SUM(Stats2009!L6:L8)</f>
        <v>319</v>
      </c>
      <c r="O67" s="331">
        <f>SUM(Stats2009!M6:M8)</f>
        <v>263</v>
      </c>
      <c r="P67" s="331">
        <f>SUM(Stats2009!N6:N8)</f>
        <v>1140</v>
      </c>
      <c r="Q67" s="331"/>
      <c r="R67" s="331">
        <f>SUM(Stats2009!Q6:Q8)</f>
        <v>160</v>
      </c>
      <c r="S67" s="331">
        <f>SUM(Stats2009!R6:R8)</f>
        <v>14</v>
      </c>
      <c r="T67" s="333">
        <f>SUM(Stats2009!S6:S8)</f>
        <v>170</v>
      </c>
      <c r="U67" s="336">
        <f>SUM(Stats2009!T6:T8)</f>
        <v>35040</v>
      </c>
      <c r="V67" s="339">
        <f>SUM(Stats2009!U6:U8)</f>
        <v>13</v>
      </c>
      <c r="W67" s="338">
        <f>SUM(Stats2009!V6:V8)</f>
        <v>740</v>
      </c>
      <c r="X67" s="331">
        <f>SUM(Stats2009!W6:W8)</f>
        <v>138</v>
      </c>
      <c r="Y67" s="333">
        <f>SUM(Stats2009!X6:X8)</f>
        <v>0</v>
      </c>
      <c r="Z67" s="334">
        <f>SUM(Stats2009!Y6:Y8)</f>
        <v>1453</v>
      </c>
      <c r="AA67" s="335">
        <f>SUM(Stats2009!Z6:Z8)</f>
        <v>6766</v>
      </c>
      <c r="AB67" s="338">
        <f>SUM(Stats2009!AA6:AA8)</f>
        <v>8567</v>
      </c>
      <c r="AC67" s="333">
        <f>SUM(Stats2009!AB6:AB8)</f>
        <v>4278</v>
      </c>
      <c r="AD67" s="337">
        <f>SUM(Stats2009!AC6:AC8)</f>
        <v>12845</v>
      </c>
      <c r="AE67" s="340">
        <f>SUM(Stats2009!AD6:AD8)</f>
        <v>824.6</v>
      </c>
      <c r="AF67" s="338">
        <f>SUM(Stats2009!AE6:AE8)</f>
        <v>111</v>
      </c>
      <c r="AG67" s="331">
        <f>SUM(Stats2009!AF6:AF8)</f>
        <v>37</v>
      </c>
      <c r="AH67" s="332">
        <f>SUM(Stats2009!AG6:AG8)</f>
        <v>18</v>
      </c>
    </row>
    <row r="68" spans="1:34" ht="15">
      <c r="A68" s="387"/>
      <c r="B68" s="257" t="s">
        <v>82</v>
      </c>
      <c r="C68" s="258">
        <f aca="true" t="shared" si="64" ref="C68:L68">C67-C64</f>
        <v>526</v>
      </c>
      <c r="D68" s="259">
        <f t="shared" si="64"/>
        <v>710</v>
      </c>
      <c r="E68" s="259">
        <f t="shared" si="64"/>
        <v>1628</v>
      </c>
      <c r="F68" s="260">
        <f t="shared" si="64"/>
        <v>-21</v>
      </c>
      <c r="G68" s="261">
        <f t="shared" si="64"/>
        <v>-192</v>
      </c>
      <c r="H68" s="259">
        <f t="shared" si="64"/>
        <v>3543</v>
      </c>
      <c r="I68" s="259">
        <f t="shared" si="64"/>
        <v>1064</v>
      </c>
      <c r="J68" s="262">
        <f t="shared" si="64"/>
        <v>87</v>
      </c>
      <c r="K68" s="263">
        <f t="shared" si="64"/>
        <v>406</v>
      </c>
      <c r="L68" s="259">
        <f t="shared" si="64"/>
        <v>37</v>
      </c>
      <c r="M68" s="260"/>
      <c r="N68" s="261">
        <f>N67-N64</f>
        <v>0</v>
      </c>
      <c r="O68" s="259">
        <f>O67-O64</f>
        <v>59</v>
      </c>
      <c r="P68" s="259">
        <f>P67-P64</f>
        <v>350</v>
      </c>
      <c r="Q68" s="259"/>
      <c r="R68" s="259">
        <f aca="true" t="shared" si="65" ref="R68:AH68">R67-R64</f>
        <v>101</v>
      </c>
      <c r="S68" s="259">
        <f t="shared" si="65"/>
        <v>5</v>
      </c>
      <c r="T68" s="264">
        <f t="shared" si="65"/>
        <v>64</v>
      </c>
      <c r="U68" s="265">
        <f t="shared" si="65"/>
        <v>8237</v>
      </c>
      <c r="V68" s="266">
        <f t="shared" si="65"/>
        <v>-13</v>
      </c>
      <c r="W68" s="259">
        <f t="shared" si="65"/>
        <v>135</v>
      </c>
      <c r="X68" s="259">
        <f t="shared" si="65"/>
        <v>20</v>
      </c>
      <c r="Y68" s="262">
        <f t="shared" si="65"/>
        <v>-289</v>
      </c>
      <c r="Z68" s="263">
        <f t="shared" si="65"/>
        <v>557</v>
      </c>
      <c r="AA68" s="260">
        <f t="shared" si="65"/>
        <v>2148</v>
      </c>
      <c r="AB68" s="261">
        <f t="shared" si="65"/>
        <v>1935</v>
      </c>
      <c r="AC68" s="264">
        <f t="shared" si="65"/>
        <v>306</v>
      </c>
      <c r="AD68" s="265">
        <f t="shared" si="65"/>
        <v>2241</v>
      </c>
      <c r="AE68" s="267">
        <f t="shared" si="65"/>
        <v>117.85000000000002</v>
      </c>
      <c r="AF68" s="263">
        <f t="shared" si="65"/>
        <v>-6</v>
      </c>
      <c r="AG68" s="259">
        <f t="shared" si="65"/>
        <v>-2</v>
      </c>
      <c r="AH68" s="268">
        <f t="shared" si="65"/>
        <v>-9</v>
      </c>
    </row>
    <row r="69" spans="1:34" ht="15.75" thickBot="1">
      <c r="A69" s="388"/>
      <c r="B69" s="292" t="s">
        <v>83</v>
      </c>
      <c r="C69" s="293">
        <f aca="true" t="shared" si="66" ref="C69:L69">C68/C64</f>
        <v>0.1861946902654867</v>
      </c>
      <c r="D69" s="294">
        <f t="shared" si="66"/>
        <v>0.2381751090238175</v>
      </c>
      <c r="E69" s="294">
        <f t="shared" si="66"/>
        <v>0.43564356435643564</v>
      </c>
      <c r="F69" s="295">
        <f t="shared" si="66"/>
        <v>-0.0481651376146789</v>
      </c>
      <c r="G69" s="296">
        <f t="shared" si="66"/>
        <v>-0.1067853170189099</v>
      </c>
      <c r="H69" s="294">
        <f t="shared" si="66"/>
        <v>0.3310905522848332</v>
      </c>
      <c r="I69" s="294">
        <f t="shared" si="66"/>
        <v>0.5501551189245087</v>
      </c>
      <c r="J69" s="297">
        <f t="shared" si="66"/>
        <v>0.43283582089552236</v>
      </c>
      <c r="K69" s="298">
        <f t="shared" si="66"/>
        <v>1.1340782122905029</v>
      </c>
      <c r="L69" s="294">
        <f t="shared" si="66"/>
        <v>1.4230769230769231</v>
      </c>
      <c r="M69" s="295"/>
      <c r="N69" s="296">
        <f>N68/N64</f>
        <v>0</v>
      </c>
      <c r="O69" s="294">
        <f>O68/O64</f>
        <v>0.28921568627450983</v>
      </c>
      <c r="P69" s="294">
        <f>P68/P64</f>
        <v>0.4430379746835443</v>
      </c>
      <c r="Q69" s="294"/>
      <c r="R69" s="294">
        <f aca="true" t="shared" si="67" ref="R69:AH69">R68/R64</f>
        <v>1.7118644067796611</v>
      </c>
      <c r="S69" s="294">
        <f t="shared" si="67"/>
        <v>0.5555555555555556</v>
      </c>
      <c r="T69" s="299">
        <f t="shared" si="67"/>
        <v>0.6037735849056604</v>
      </c>
      <c r="U69" s="300">
        <f t="shared" si="67"/>
        <v>0.3073163451852405</v>
      </c>
      <c r="V69" s="301">
        <f t="shared" si="67"/>
        <v>-0.5</v>
      </c>
      <c r="W69" s="294">
        <f t="shared" si="67"/>
        <v>0.2231404958677686</v>
      </c>
      <c r="X69" s="294">
        <f t="shared" si="67"/>
        <v>0.1694915254237288</v>
      </c>
      <c r="Y69" s="297">
        <f t="shared" si="67"/>
        <v>-1</v>
      </c>
      <c r="Z69" s="298">
        <f t="shared" si="67"/>
        <v>0.6216517857142857</v>
      </c>
      <c r="AA69" s="295">
        <f t="shared" si="67"/>
        <v>0.46513642269380684</v>
      </c>
      <c r="AB69" s="296">
        <f t="shared" si="67"/>
        <v>0.29176718938480095</v>
      </c>
      <c r="AC69" s="299">
        <f t="shared" si="67"/>
        <v>0.0770392749244713</v>
      </c>
      <c r="AD69" s="300">
        <f t="shared" si="67"/>
        <v>0.21133534515277255</v>
      </c>
      <c r="AE69" s="302">
        <f t="shared" si="67"/>
        <v>0.16674920410328975</v>
      </c>
      <c r="AF69" s="298">
        <f t="shared" si="67"/>
        <v>-0.05128205128205128</v>
      </c>
      <c r="AG69" s="294">
        <f t="shared" si="67"/>
        <v>-0.05128205128205128</v>
      </c>
      <c r="AH69" s="303">
        <f t="shared" si="67"/>
        <v>-0.3333333333333333</v>
      </c>
    </row>
    <row r="70" spans="1:34" ht="15.75" thickTop="1">
      <c r="A70" s="386">
        <v>2010</v>
      </c>
      <c r="B70" s="256" t="s">
        <v>19</v>
      </c>
      <c r="C70" s="245">
        <f>SUM(Stats2010!B6:B8)</f>
        <v>3634</v>
      </c>
      <c r="D70" s="245">
        <f>SUM(Stats2010!C6:C8)</f>
        <v>3902</v>
      </c>
      <c r="E70" s="245">
        <f>SUM(Stats2010!D6:D8)</f>
        <v>5664</v>
      </c>
      <c r="F70" s="245">
        <f>SUM(Stats2010!E6:E8)</f>
        <v>789</v>
      </c>
      <c r="G70" s="245">
        <f>SUM(Stats2010!F6:F8)</f>
        <v>1818</v>
      </c>
      <c r="H70" s="245">
        <f>SUM(Stats2010!G6:G8)</f>
        <v>14864</v>
      </c>
      <c r="I70" s="245">
        <f>SUM(Stats2010!H6:H8)</f>
        <v>3564</v>
      </c>
      <c r="J70" s="245">
        <f>SUM(Stats2010!I6:I8)</f>
        <v>358</v>
      </c>
      <c r="K70" s="245">
        <f>SUM(Stats2010!J6:J8)</f>
        <v>781</v>
      </c>
      <c r="L70" s="245">
        <f>SUM(Stats2010!K6:K8)</f>
        <v>80</v>
      </c>
      <c r="M70" s="245"/>
      <c r="N70" s="245">
        <f>SUM(Stats2010!L6:L8)</f>
        <v>467</v>
      </c>
      <c r="O70" s="245">
        <f>SUM(Stats2010!M6:M8)</f>
        <v>392</v>
      </c>
      <c r="P70" s="331">
        <f>SUM(Stats2010!N6:N8)</f>
        <v>985</v>
      </c>
      <c r="Q70" s="331"/>
      <c r="R70" s="331">
        <f>SUM(Stats2010!Q6:Q8)</f>
        <v>121</v>
      </c>
      <c r="S70" s="331">
        <f>SUM(Stats2010!R6:R8)</f>
        <v>7</v>
      </c>
      <c r="T70" s="333">
        <f>SUM(Stats2010!S6:S8)</f>
        <v>483</v>
      </c>
      <c r="U70" s="337">
        <f>SUM(Stats2010!T6:T8)</f>
        <v>37964</v>
      </c>
      <c r="V70" s="338">
        <f>SUM(Stats2010!U6:U8)</f>
        <v>21</v>
      </c>
      <c r="W70" s="331">
        <f>SUM(Stats2010!V6:V8)</f>
        <v>791</v>
      </c>
      <c r="X70" s="331">
        <f>SUM(Stats2010!W6:W8)</f>
        <v>221</v>
      </c>
      <c r="Y70" s="333">
        <f>SUM(Stats2010!X6:X8)</f>
        <v>0</v>
      </c>
      <c r="Z70" s="334">
        <f>SUM(Stats2010!Y6:Y8)</f>
        <v>777</v>
      </c>
      <c r="AA70" s="333">
        <f>SUM(Stats2010!Z6:Z8)</f>
        <v>5092</v>
      </c>
      <c r="AB70" s="334">
        <f>SUM(Stats2010!AA6:AA8)</f>
        <v>0</v>
      </c>
      <c r="AC70" s="333">
        <f>SUM(Stats2010!AB6:AB8)</f>
        <v>0</v>
      </c>
      <c r="AD70" s="337">
        <f>SUM(Stats2010!AC6:AC8)</f>
        <v>30671</v>
      </c>
      <c r="AE70" s="338">
        <f>SUM(Stats2010!AD6:AD8)</f>
        <v>922</v>
      </c>
      <c r="AF70" s="331">
        <f>SUM(Stats2010!AE6:AE8)</f>
        <v>87</v>
      </c>
      <c r="AG70" s="331">
        <f>SUM(Stats2010!AF6:AF8)</f>
        <v>27</v>
      </c>
      <c r="AH70" s="332">
        <f>SUM(Stats2010!AG6:AG8)</f>
        <v>25</v>
      </c>
    </row>
    <row r="71" spans="1:34" ht="15">
      <c r="A71" s="387"/>
      <c r="B71" s="257" t="s">
        <v>82</v>
      </c>
      <c r="C71" s="258">
        <f aca="true" t="shared" si="68" ref="C71:L71">C70-C67</f>
        <v>283</v>
      </c>
      <c r="D71" s="259">
        <f t="shared" si="68"/>
        <v>211</v>
      </c>
      <c r="E71" s="259">
        <f t="shared" si="68"/>
        <v>299</v>
      </c>
      <c r="F71" s="260">
        <f t="shared" si="68"/>
        <v>374</v>
      </c>
      <c r="G71" s="261">
        <f t="shared" si="68"/>
        <v>212</v>
      </c>
      <c r="H71" s="259">
        <f t="shared" si="68"/>
        <v>620</v>
      </c>
      <c r="I71" s="259">
        <f t="shared" si="68"/>
        <v>566</v>
      </c>
      <c r="J71" s="262">
        <f t="shared" si="68"/>
        <v>70</v>
      </c>
      <c r="K71" s="263">
        <f t="shared" si="68"/>
        <v>17</v>
      </c>
      <c r="L71" s="259">
        <f t="shared" si="68"/>
        <v>17</v>
      </c>
      <c r="M71" s="260"/>
      <c r="N71" s="261">
        <f>N70-N67</f>
        <v>148</v>
      </c>
      <c r="O71" s="259">
        <f>O70-O67</f>
        <v>129</v>
      </c>
      <c r="P71" s="259">
        <f>P70-P67</f>
        <v>-155</v>
      </c>
      <c r="Q71" s="259"/>
      <c r="R71" s="259">
        <f aca="true" t="shared" si="69" ref="R71:AH71">R70-R67</f>
        <v>-39</v>
      </c>
      <c r="S71" s="259">
        <f t="shared" si="69"/>
        <v>-7</v>
      </c>
      <c r="T71" s="264">
        <f t="shared" si="69"/>
        <v>313</v>
      </c>
      <c r="U71" s="265">
        <f t="shared" si="69"/>
        <v>2924</v>
      </c>
      <c r="V71" s="266">
        <f t="shared" si="69"/>
        <v>8</v>
      </c>
      <c r="W71" s="259">
        <f t="shared" si="69"/>
        <v>51</v>
      </c>
      <c r="X71" s="259">
        <f t="shared" si="69"/>
        <v>83</v>
      </c>
      <c r="Y71" s="262">
        <f t="shared" si="69"/>
        <v>0</v>
      </c>
      <c r="Z71" s="263">
        <f t="shared" si="69"/>
        <v>-676</v>
      </c>
      <c r="AA71" s="260">
        <f t="shared" si="69"/>
        <v>-1674</v>
      </c>
      <c r="AB71" s="261">
        <f t="shared" si="69"/>
        <v>-8567</v>
      </c>
      <c r="AC71" s="264">
        <f t="shared" si="69"/>
        <v>-4278</v>
      </c>
      <c r="AD71" s="265">
        <f t="shared" si="69"/>
        <v>17826</v>
      </c>
      <c r="AE71" s="267">
        <f t="shared" si="69"/>
        <v>97.39999999999998</v>
      </c>
      <c r="AF71" s="263">
        <f t="shared" si="69"/>
        <v>-24</v>
      </c>
      <c r="AG71" s="259">
        <f t="shared" si="69"/>
        <v>-10</v>
      </c>
      <c r="AH71" s="268">
        <f t="shared" si="69"/>
        <v>7</v>
      </c>
    </row>
    <row r="72" spans="1:34" s="270" customFormat="1" ht="15.75" thickBot="1">
      <c r="A72" s="388"/>
      <c r="B72" s="292" t="s">
        <v>83</v>
      </c>
      <c r="C72" s="293">
        <f aca="true" t="shared" si="70" ref="C72:L72">C71/C67</f>
        <v>0.0844524022679797</v>
      </c>
      <c r="D72" s="294">
        <f t="shared" si="70"/>
        <v>0.057166079653210515</v>
      </c>
      <c r="E72" s="294">
        <f t="shared" si="70"/>
        <v>0.05573159366262814</v>
      </c>
      <c r="F72" s="295">
        <f t="shared" si="70"/>
        <v>0.9012048192771084</v>
      </c>
      <c r="G72" s="296">
        <f t="shared" si="70"/>
        <v>0.1320049813200498</v>
      </c>
      <c r="H72" s="294">
        <f t="shared" si="70"/>
        <v>0.04352709912945802</v>
      </c>
      <c r="I72" s="294">
        <f t="shared" si="70"/>
        <v>0.1887925283522348</v>
      </c>
      <c r="J72" s="297">
        <f t="shared" si="70"/>
        <v>0.24305555555555555</v>
      </c>
      <c r="K72" s="298">
        <f t="shared" si="70"/>
        <v>0.02225130890052356</v>
      </c>
      <c r="L72" s="294">
        <f t="shared" si="70"/>
        <v>0.2698412698412698</v>
      </c>
      <c r="M72" s="295"/>
      <c r="N72" s="296">
        <f>N71/N67</f>
        <v>0.46394984326018807</v>
      </c>
      <c r="O72" s="294">
        <f>O71/O67</f>
        <v>0.49049429657794674</v>
      </c>
      <c r="P72" s="294">
        <f>P71/P67</f>
        <v>-0.13596491228070176</v>
      </c>
      <c r="Q72" s="294"/>
      <c r="R72" s="294">
        <f aca="true" t="shared" si="71" ref="R72:AH72">R71/R67</f>
        <v>-0.24375</v>
      </c>
      <c r="S72" s="294">
        <f t="shared" si="71"/>
        <v>-0.5</v>
      </c>
      <c r="T72" s="299">
        <f t="shared" si="71"/>
        <v>1.8411764705882352</v>
      </c>
      <c r="U72" s="300">
        <f t="shared" si="71"/>
        <v>0.08344748858447489</v>
      </c>
      <c r="V72" s="301">
        <f t="shared" si="71"/>
        <v>0.6153846153846154</v>
      </c>
      <c r="W72" s="294">
        <f t="shared" si="71"/>
        <v>0.06891891891891892</v>
      </c>
      <c r="X72" s="294">
        <f t="shared" si="71"/>
        <v>0.6014492753623188</v>
      </c>
      <c r="Y72" s="297" t="e">
        <f t="shared" si="71"/>
        <v>#DIV/0!</v>
      </c>
      <c r="Z72" s="298">
        <f t="shared" si="71"/>
        <v>-0.465244322092223</v>
      </c>
      <c r="AA72" s="295">
        <f t="shared" si="71"/>
        <v>-0.24741353827963347</v>
      </c>
      <c r="AB72" s="296">
        <f t="shared" si="71"/>
        <v>-1</v>
      </c>
      <c r="AC72" s="299">
        <f t="shared" si="71"/>
        <v>-1</v>
      </c>
      <c r="AD72" s="300">
        <f t="shared" si="71"/>
        <v>1.3877773452705333</v>
      </c>
      <c r="AE72" s="302">
        <f t="shared" si="71"/>
        <v>0.11811787533349499</v>
      </c>
      <c r="AF72" s="298">
        <f t="shared" si="71"/>
        <v>-0.21621621621621623</v>
      </c>
      <c r="AG72" s="294">
        <f t="shared" si="71"/>
        <v>-0.2702702702702703</v>
      </c>
      <c r="AH72" s="303">
        <f t="shared" si="71"/>
        <v>0.3888888888888889</v>
      </c>
    </row>
    <row r="73" spans="1:34" ht="15.75" thickTop="1">
      <c r="A73" s="386">
        <v>2011</v>
      </c>
      <c r="B73" s="256" t="s">
        <v>19</v>
      </c>
      <c r="C73" s="245">
        <f>SUM(Stats2011!B6:B8)</f>
        <v>4322</v>
      </c>
      <c r="D73" s="245">
        <f>SUM(Stats2011!C6:C8)</f>
        <v>4154</v>
      </c>
      <c r="E73" s="245">
        <f>SUM(Stats2011!D6:D8)</f>
        <v>5289</v>
      </c>
      <c r="F73" s="245">
        <f>SUM(Stats2011!E6:E8)</f>
        <v>643</v>
      </c>
      <c r="G73" s="245">
        <f>SUM(Stats2011!F6:F8)</f>
        <v>3099</v>
      </c>
      <c r="H73" s="245">
        <f>SUM(Stats2011!G6:G8)</f>
        <v>18124</v>
      </c>
      <c r="I73" s="245">
        <f>SUM(Stats2011!H6:H8)</f>
        <v>4073</v>
      </c>
      <c r="J73" s="245">
        <f>SUM(Stats2011!I6:I8)</f>
        <v>466</v>
      </c>
      <c r="K73" s="245">
        <f>SUM(Stats2011!J6:J8)</f>
        <v>1074</v>
      </c>
      <c r="L73" s="245">
        <f>SUM(Stats2011!K6:K8)</f>
        <v>58</v>
      </c>
      <c r="M73" s="245"/>
      <c r="N73" s="245">
        <f>SUM(Stats2011!L6:L8)</f>
        <v>361</v>
      </c>
      <c r="O73" s="245">
        <f>SUM(Stats2011!M6:M8)</f>
        <v>466</v>
      </c>
      <c r="P73" s="331">
        <f>SUM(Stats2011!N6:N8)</f>
        <v>1868</v>
      </c>
      <c r="Q73" s="331"/>
      <c r="R73" s="331">
        <f>SUM(Stats2011!Q6:Q8)</f>
        <v>136</v>
      </c>
      <c r="S73" s="331">
        <f>SUM(Stats2011!R6:R8)</f>
        <v>10</v>
      </c>
      <c r="T73" s="333">
        <f>SUM(Stats2011!S6:S8)</f>
        <v>236</v>
      </c>
      <c r="U73" s="337">
        <f>SUM(Stats2011!T6:T8)</f>
        <v>44545</v>
      </c>
      <c r="V73" s="338">
        <f>SUM(Stats2011!U6:U8)</f>
        <v>11</v>
      </c>
      <c r="W73" s="331">
        <f>SUM(Stats2011!V6:V8)</f>
        <v>703</v>
      </c>
      <c r="X73" s="331">
        <f>SUM(Stats2011!W6:W8)</f>
        <v>495</v>
      </c>
      <c r="Y73" s="333">
        <f>SUM(Stats2010!X9:X11)</f>
        <v>0</v>
      </c>
      <c r="Z73" s="334">
        <f>SUM(Stats2011!Y6:Y8)</f>
        <v>492</v>
      </c>
      <c r="AA73" s="333">
        <f>SUM(Stats2011!Z6:Z8)</f>
        <v>4315</v>
      </c>
      <c r="AB73" s="334">
        <f>SUM(Stats2010!AA9:AA11)</f>
        <v>0</v>
      </c>
      <c r="AC73" s="333">
        <f>SUM(Stats2010!AB9:AB11)</f>
        <v>0</v>
      </c>
      <c r="AD73" s="337">
        <f>SUM(Stats2011!AC6:AC8)</f>
        <v>28972</v>
      </c>
      <c r="AE73" s="338">
        <f>SUM(Stats2011!AD6:AD8)</f>
        <v>735</v>
      </c>
      <c r="AF73" s="331">
        <f>SUM(Stats2011!AE6:AE8)</f>
        <v>76</v>
      </c>
      <c r="AG73" s="331">
        <f>SUM(Stats2011!AF6:AF8)</f>
        <v>23</v>
      </c>
      <c r="AH73" s="332">
        <f>SUM(Stats2011!AG6:AG8)</f>
        <v>33</v>
      </c>
    </row>
    <row r="74" spans="1:34" ht="15">
      <c r="A74" s="387"/>
      <c r="B74" s="257" t="s">
        <v>82</v>
      </c>
      <c r="C74" s="258">
        <f aca="true" t="shared" si="72" ref="C74:L74">C73-C70</f>
        <v>688</v>
      </c>
      <c r="D74" s="259">
        <f t="shared" si="72"/>
        <v>252</v>
      </c>
      <c r="E74" s="259">
        <f t="shared" si="72"/>
        <v>-375</v>
      </c>
      <c r="F74" s="260">
        <f t="shared" si="72"/>
        <v>-146</v>
      </c>
      <c r="G74" s="261">
        <f t="shared" si="72"/>
        <v>1281</v>
      </c>
      <c r="H74" s="259">
        <f t="shared" si="72"/>
        <v>3260</v>
      </c>
      <c r="I74" s="259">
        <f t="shared" si="72"/>
        <v>509</v>
      </c>
      <c r="J74" s="262">
        <f t="shared" si="72"/>
        <v>108</v>
      </c>
      <c r="K74" s="263">
        <f t="shared" si="72"/>
        <v>293</v>
      </c>
      <c r="L74" s="259">
        <f t="shared" si="72"/>
        <v>-22</v>
      </c>
      <c r="M74" s="260"/>
      <c r="N74" s="261">
        <f>N73-N70</f>
        <v>-106</v>
      </c>
      <c r="O74" s="259">
        <f>O73-O70</f>
        <v>74</v>
      </c>
      <c r="P74" s="259">
        <f>P73-P70</f>
        <v>883</v>
      </c>
      <c r="Q74" s="259"/>
      <c r="R74" s="259">
        <f aca="true" t="shared" si="73" ref="R74:AH74">R73-R70</f>
        <v>15</v>
      </c>
      <c r="S74" s="259">
        <f t="shared" si="73"/>
        <v>3</v>
      </c>
      <c r="T74" s="264">
        <f t="shared" si="73"/>
        <v>-247</v>
      </c>
      <c r="U74" s="265">
        <f t="shared" si="73"/>
        <v>6581</v>
      </c>
      <c r="V74" s="266">
        <f t="shared" si="73"/>
        <v>-10</v>
      </c>
      <c r="W74" s="259">
        <f t="shared" si="73"/>
        <v>-88</v>
      </c>
      <c r="X74" s="259">
        <f t="shared" si="73"/>
        <v>274</v>
      </c>
      <c r="Y74" s="262">
        <f t="shared" si="73"/>
        <v>0</v>
      </c>
      <c r="Z74" s="263">
        <f t="shared" si="73"/>
        <v>-285</v>
      </c>
      <c r="AA74" s="260">
        <f t="shared" si="73"/>
        <v>-777</v>
      </c>
      <c r="AB74" s="261">
        <f t="shared" si="73"/>
        <v>0</v>
      </c>
      <c r="AC74" s="264">
        <f t="shared" si="73"/>
        <v>0</v>
      </c>
      <c r="AD74" s="265">
        <f t="shared" si="73"/>
        <v>-1699</v>
      </c>
      <c r="AE74" s="267">
        <f t="shared" si="73"/>
        <v>-187</v>
      </c>
      <c r="AF74" s="263">
        <f t="shared" si="73"/>
        <v>-11</v>
      </c>
      <c r="AG74" s="259">
        <f t="shared" si="73"/>
        <v>-4</v>
      </c>
      <c r="AH74" s="268">
        <f t="shared" si="73"/>
        <v>8</v>
      </c>
    </row>
    <row r="75" spans="1:34" s="270" customFormat="1" ht="15.75" thickBot="1">
      <c r="A75" s="388"/>
      <c r="B75" s="292" t="s">
        <v>83</v>
      </c>
      <c r="C75" s="293">
        <f aca="true" t="shared" si="74" ref="C75:L75">C74/C70</f>
        <v>0.18932305998899285</v>
      </c>
      <c r="D75" s="294">
        <f t="shared" si="74"/>
        <v>0.0645822655048693</v>
      </c>
      <c r="E75" s="294">
        <f t="shared" si="74"/>
        <v>-0.06620762711864407</v>
      </c>
      <c r="F75" s="295">
        <f t="shared" si="74"/>
        <v>-0.1850443599493029</v>
      </c>
      <c r="G75" s="296">
        <f t="shared" si="74"/>
        <v>0.7046204620462047</v>
      </c>
      <c r="H75" s="294">
        <f t="shared" si="74"/>
        <v>0.21932185145317545</v>
      </c>
      <c r="I75" s="294">
        <f t="shared" si="74"/>
        <v>0.14281705948372614</v>
      </c>
      <c r="J75" s="297">
        <f t="shared" si="74"/>
        <v>0.3016759776536313</v>
      </c>
      <c r="K75" s="298">
        <f t="shared" si="74"/>
        <v>0.37516005121638923</v>
      </c>
      <c r="L75" s="294">
        <f t="shared" si="74"/>
        <v>-0.275</v>
      </c>
      <c r="M75" s="295"/>
      <c r="N75" s="296">
        <f>N74/N70</f>
        <v>-0.22698072805139186</v>
      </c>
      <c r="O75" s="294">
        <f>O74/O70</f>
        <v>0.18877551020408162</v>
      </c>
      <c r="P75" s="294">
        <f>P74/P70</f>
        <v>0.8964467005076142</v>
      </c>
      <c r="Q75" s="294"/>
      <c r="R75" s="294">
        <f aca="true" t="shared" si="75" ref="R75:AH75">R74/R70</f>
        <v>0.12396694214876033</v>
      </c>
      <c r="S75" s="294">
        <f t="shared" si="75"/>
        <v>0.42857142857142855</v>
      </c>
      <c r="T75" s="299">
        <f t="shared" si="75"/>
        <v>-0.5113871635610766</v>
      </c>
      <c r="U75" s="300">
        <f t="shared" si="75"/>
        <v>0.17334843535981456</v>
      </c>
      <c r="V75" s="301">
        <f t="shared" si="75"/>
        <v>-0.47619047619047616</v>
      </c>
      <c r="W75" s="294">
        <f t="shared" si="75"/>
        <v>-0.11125158027812895</v>
      </c>
      <c r="X75" s="294">
        <f t="shared" si="75"/>
        <v>1.239819004524887</v>
      </c>
      <c r="Y75" s="297" t="e">
        <f t="shared" si="75"/>
        <v>#DIV/0!</v>
      </c>
      <c r="Z75" s="298">
        <f t="shared" si="75"/>
        <v>-0.3667953667953668</v>
      </c>
      <c r="AA75" s="295">
        <f t="shared" si="75"/>
        <v>-0.15259230164964652</v>
      </c>
      <c r="AB75" s="296" t="e">
        <f t="shared" si="75"/>
        <v>#DIV/0!</v>
      </c>
      <c r="AC75" s="299" t="e">
        <f t="shared" si="75"/>
        <v>#DIV/0!</v>
      </c>
      <c r="AD75" s="300">
        <f t="shared" si="75"/>
        <v>-0.05539434645104496</v>
      </c>
      <c r="AE75" s="302">
        <f t="shared" si="75"/>
        <v>-0.20281995661605207</v>
      </c>
      <c r="AF75" s="298">
        <f t="shared" si="75"/>
        <v>-0.12643678160919541</v>
      </c>
      <c r="AG75" s="294">
        <f t="shared" si="75"/>
        <v>-0.14814814814814814</v>
      </c>
      <c r="AH75" s="303">
        <f t="shared" si="75"/>
        <v>0.32</v>
      </c>
    </row>
    <row r="76" spans="1:34" ht="15.75" thickTop="1">
      <c r="A76" s="386">
        <v>2012</v>
      </c>
      <c r="B76" s="256" t="s">
        <v>19</v>
      </c>
      <c r="C76" s="245">
        <f>SUM(Stats2012!B6:B8)</f>
        <v>3924</v>
      </c>
      <c r="D76" s="245">
        <f>SUM(Stats2012!C6:C8)</f>
        <v>4078</v>
      </c>
      <c r="E76" s="245">
        <f>SUM(Stats2012!D6:D8)</f>
        <v>5722</v>
      </c>
      <c r="F76" s="245">
        <f>SUM(Stats2012!E6:E8)</f>
        <v>573</v>
      </c>
      <c r="G76" s="245">
        <f>SUM(Stats2012!F6:F8)</f>
        <v>3202</v>
      </c>
      <c r="H76" s="245">
        <f>SUM(Stats2012!G6:G8)</f>
        <v>18690</v>
      </c>
      <c r="I76" s="245">
        <f>SUM(Stats2012!H6:H8)</f>
        <v>3928</v>
      </c>
      <c r="J76" s="245">
        <f>SUM(Stats2012!I6:I8)</f>
        <v>542</v>
      </c>
      <c r="K76" s="245">
        <f>SUM(Stats2012!J6:J8)</f>
        <v>1305</v>
      </c>
      <c r="L76" s="245">
        <f>SUM(Stats2012!K6:K8)</f>
        <v>82</v>
      </c>
      <c r="M76" s="245"/>
      <c r="N76" s="245">
        <f>SUM(Stats2012!L6:L8)</f>
        <v>264</v>
      </c>
      <c r="O76" s="245">
        <f>SUM(Stats2012!M6:M8)</f>
        <v>690</v>
      </c>
      <c r="P76" s="331">
        <f>SUM(Stats2012!N6:N8)</f>
        <v>1892</v>
      </c>
      <c r="Q76" s="331"/>
      <c r="R76" s="331">
        <f>SUM(Stats2012!Q6:Q8)</f>
        <v>95</v>
      </c>
      <c r="S76" s="331">
        <f>SUM(Stats2012!R6:R8)</f>
        <v>4</v>
      </c>
      <c r="T76" s="333">
        <f>SUM(Stats2012!S6:S8)</f>
        <v>272</v>
      </c>
      <c r="U76" s="337">
        <f>SUM(Stats2012!T6:T8)</f>
        <v>45381</v>
      </c>
      <c r="V76" s="338">
        <f>SUM(Stats2012!U6:U8)</f>
        <v>14</v>
      </c>
      <c r="W76" s="331">
        <f>SUM(Stats2012!V6:V8)</f>
        <v>669</v>
      </c>
      <c r="X76" s="331">
        <f>SUM(Stats2012!W6:W8)</f>
        <v>528</v>
      </c>
      <c r="Y76" s="333">
        <f>SUM(Stats2012!X6:X8)</f>
        <v>0</v>
      </c>
      <c r="Z76" s="334">
        <f>SUM(Stats2012!Y6:Y8)</f>
        <v>500</v>
      </c>
      <c r="AA76" s="333">
        <f>SUM(Stats2012!Z6:Z8)</f>
        <v>4045</v>
      </c>
      <c r="AB76" s="334">
        <f>SUM(Stats2011!AA38:AA40)</f>
        <v>0</v>
      </c>
      <c r="AC76" s="333">
        <f>SUM(Stats2010!AB41:AB43)</f>
        <v>0</v>
      </c>
      <c r="AD76" s="337">
        <f>SUM(Stats2012!AC6:AC8)</f>
        <v>29323</v>
      </c>
      <c r="AE76" s="338">
        <f>SUM(Stats2012!AD6:AD8)</f>
        <v>606.25</v>
      </c>
      <c r="AF76" s="331">
        <f>SUM(Stats2012!AE6:AE8)</f>
        <v>87</v>
      </c>
      <c r="AG76" s="331">
        <f>SUM(Stats2012!AF6:AF8)</f>
        <v>43</v>
      </c>
      <c r="AH76" s="332">
        <f>SUM(Stats2012!AG6:AG8)</f>
        <v>36</v>
      </c>
    </row>
    <row r="77" spans="1:34" ht="15">
      <c r="A77" s="387"/>
      <c r="B77" s="257" t="s">
        <v>82</v>
      </c>
      <c r="C77" s="258">
        <f aca="true" t="shared" si="76" ref="C77:L77">C76-C73</f>
        <v>-398</v>
      </c>
      <c r="D77" s="259">
        <f t="shared" si="76"/>
        <v>-76</v>
      </c>
      <c r="E77" s="259">
        <f t="shared" si="76"/>
        <v>433</v>
      </c>
      <c r="F77" s="260">
        <f t="shared" si="76"/>
        <v>-70</v>
      </c>
      <c r="G77" s="261">
        <f t="shared" si="76"/>
        <v>103</v>
      </c>
      <c r="H77" s="259">
        <f t="shared" si="76"/>
        <v>566</v>
      </c>
      <c r="I77" s="259">
        <f t="shared" si="76"/>
        <v>-145</v>
      </c>
      <c r="J77" s="262">
        <f t="shared" si="76"/>
        <v>76</v>
      </c>
      <c r="K77" s="263">
        <f t="shared" si="76"/>
        <v>231</v>
      </c>
      <c r="L77" s="259">
        <f t="shared" si="76"/>
        <v>24</v>
      </c>
      <c r="M77" s="260"/>
      <c r="N77" s="261">
        <f>N76-N73</f>
        <v>-97</v>
      </c>
      <c r="O77" s="259">
        <f>O76-O73</f>
        <v>224</v>
      </c>
      <c r="P77" s="259">
        <f>P76-P73</f>
        <v>24</v>
      </c>
      <c r="Q77" s="259"/>
      <c r="R77" s="259">
        <f aca="true" t="shared" si="77" ref="R77:AH77">R76-R73</f>
        <v>-41</v>
      </c>
      <c r="S77" s="259">
        <f t="shared" si="77"/>
        <v>-6</v>
      </c>
      <c r="T77" s="264">
        <f t="shared" si="77"/>
        <v>36</v>
      </c>
      <c r="U77" s="265">
        <f t="shared" si="77"/>
        <v>836</v>
      </c>
      <c r="V77" s="266">
        <f t="shared" si="77"/>
        <v>3</v>
      </c>
      <c r="W77" s="259">
        <f t="shared" si="77"/>
        <v>-34</v>
      </c>
      <c r="X77" s="259">
        <f t="shared" si="77"/>
        <v>33</v>
      </c>
      <c r="Y77" s="262">
        <f t="shared" si="77"/>
        <v>0</v>
      </c>
      <c r="Z77" s="263">
        <f t="shared" si="77"/>
        <v>8</v>
      </c>
      <c r="AA77" s="260">
        <f t="shared" si="77"/>
        <v>-270</v>
      </c>
      <c r="AB77" s="261">
        <f t="shared" si="77"/>
        <v>0</v>
      </c>
      <c r="AC77" s="264">
        <f t="shared" si="77"/>
        <v>0</v>
      </c>
      <c r="AD77" s="265">
        <f t="shared" si="77"/>
        <v>351</v>
      </c>
      <c r="AE77" s="267">
        <f t="shared" si="77"/>
        <v>-128.75</v>
      </c>
      <c r="AF77" s="263">
        <f t="shared" si="77"/>
        <v>11</v>
      </c>
      <c r="AG77" s="259">
        <f t="shared" si="77"/>
        <v>20</v>
      </c>
      <c r="AH77" s="268">
        <f t="shared" si="77"/>
        <v>3</v>
      </c>
    </row>
    <row r="78" spans="1:34" s="270" customFormat="1" ht="15.75" thickBot="1">
      <c r="A78" s="388"/>
      <c r="B78" s="292" t="s">
        <v>83</v>
      </c>
      <c r="C78" s="293">
        <f aca="true" t="shared" si="78" ref="C78:L78">C77/C73</f>
        <v>-0.0920869967607589</v>
      </c>
      <c r="D78" s="294">
        <f t="shared" si="78"/>
        <v>-0.0182956186807896</v>
      </c>
      <c r="E78" s="294">
        <f t="shared" si="78"/>
        <v>0.08186802798260541</v>
      </c>
      <c r="F78" s="295">
        <f t="shared" si="78"/>
        <v>-0.1088646967340591</v>
      </c>
      <c r="G78" s="296">
        <f t="shared" si="78"/>
        <v>0.03323652791222975</v>
      </c>
      <c r="H78" s="294">
        <f t="shared" si="78"/>
        <v>0.031229309203266387</v>
      </c>
      <c r="I78" s="294">
        <f t="shared" si="78"/>
        <v>-0.035600294623127915</v>
      </c>
      <c r="J78" s="297">
        <f t="shared" si="78"/>
        <v>0.1630901287553648</v>
      </c>
      <c r="K78" s="298">
        <f t="shared" si="78"/>
        <v>0.21508379888268156</v>
      </c>
      <c r="L78" s="294">
        <f t="shared" si="78"/>
        <v>0.41379310344827586</v>
      </c>
      <c r="M78" s="295"/>
      <c r="N78" s="296">
        <f>N77/N73</f>
        <v>-0.26869806094182824</v>
      </c>
      <c r="O78" s="294">
        <f>O77/O73</f>
        <v>0.48068669527896996</v>
      </c>
      <c r="P78" s="294">
        <f>P77/P73</f>
        <v>0.01284796573875803</v>
      </c>
      <c r="Q78" s="294"/>
      <c r="R78" s="294">
        <f aca="true" t="shared" si="79" ref="R78:AH78">R77/R73</f>
        <v>-0.3014705882352941</v>
      </c>
      <c r="S78" s="294">
        <f t="shared" si="79"/>
        <v>-0.6</v>
      </c>
      <c r="T78" s="299">
        <f t="shared" si="79"/>
        <v>0.15254237288135594</v>
      </c>
      <c r="U78" s="300">
        <f t="shared" si="79"/>
        <v>0.01876753844426984</v>
      </c>
      <c r="V78" s="301">
        <f t="shared" si="79"/>
        <v>0.2727272727272727</v>
      </c>
      <c r="W78" s="294">
        <f t="shared" si="79"/>
        <v>-0.04836415362731152</v>
      </c>
      <c r="X78" s="294">
        <f t="shared" si="79"/>
        <v>0.06666666666666667</v>
      </c>
      <c r="Y78" s="297" t="e">
        <f t="shared" si="79"/>
        <v>#DIV/0!</v>
      </c>
      <c r="Z78" s="298">
        <f t="shared" si="79"/>
        <v>0.016260162601626018</v>
      </c>
      <c r="AA78" s="295">
        <f t="shared" si="79"/>
        <v>-0.06257242178447277</v>
      </c>
      <c r="AB78" s="296" t="e">
        <f t="shared" si="79"/>
        <v>#DIV/0!</v>
      </c>
      <c r="AC78" s="299" t="e">
        <f t="shared" si="79"/>
        <v>#DIV/0!</v>
      </c>
      <c r="AD78" s="300">
        <f t="shared" si="79"/>
        <v>0.01211514565787657</v>
      </c>
      <c r="AE78" s="302">
        <f t="shared" si="79"/>
        <v>-0.17517006802721088</v>
      </c>
      <c r="AF78" s="298">
        <f t="shared" si="79"/>
        <v>0.14473684210526316</v>
      </c>
      <c r="AG78" s="294">
        <f t="shared" si="79"/>
        <v>0.8695652173913043</v>
      </c>
      <c r="AH78" s="303">
        <f t="shared" si="79"/>
        <v>0.09090909090909091</v>
      </c>
    </row>
    <row r="79" spans="1:34" ht="15.75" thickTop="1">
      <c r="A79" s="386">
        <v>2013</v>
      </c>
      <c r="B79" s="256" t="s">
        <v>19</v>
      </c>
      <c r="C79" s="245">
        <f>SUM(Stats2013!B6:B8)</f>
        <v>3893</v>
      </c>
      <c r="D79" s="245">
        <f>SUM(Stats2013!C6:C8)</f>
        <v>3448</v>
      </c>
      <c r="E79" s="245">
        <f>SUM(Stats2013!D6:D8)</f>
        <v>5127</v>
      </c>
      <c r="F79" s="245">
        <f>SUM(Stats2013!E6:E8)</f>
        <v>761</v>
      </c>
      <c r="G79" s="245">
        <f>SUM(Stats2013!F6:F8)</f>
        <v>3278</v>
      </c>
      <c r="H79" s="245">
        <f>SUM(Stats2013!G6:G8)</f>
        <v>19308</v>
      </c>
      <c r="I79" s="245">
        <f>SUM(Stats2013!H6:H8)</f>
        <v>3846</v>
      </c>
      <c r="J79" s="245">
        <f>SUM(Stats2013!I6:I8)</f>
        <v>541</v>
      </c>
      <c r="K79" s="245">
        <f>SUM(Stats2013!J6:J8)</f>
        <v>1352</v>
      </c>
      <c r="L79" s="245">
        <f>SUM(Stats2013!K6:K8)</f>
        <v>88</v>
      </c>
      <c r="M79" s="245"/>
      <c r="N79" s="245">
        <f>SUM(Stats2013!L6:L8)</f>
        <v>169</v>
      </c>
      <c r="O79" s="245">
        <f>SUM(Stats2013!M6:M8)</f>
        <v>591</v>
      </c>
      <c r="P79" s="331">
        <f>SUM(Stats2013!N6:N8)</f>
        <v>2496</v>
      </c>
      <c r="Q79" s="331"/>
      <c r="R79" s="331">
        <f>SUM(Stats2013!Q6:Q8)</f>
        <v>145</v>
      </c>
      <c r="S79" s="331">
        <f>SUM(Stats2013!R6:R8)</f>
        <v>3</v>
      </c>
      <c r="T79" s="333">
        <f>SUM(Stats2013!S6:S8)</f>
        <v>255</v>
      </c>
      <c r="U79" s="337">
        <f>SUM(Stats2013!T6:T8)</f>
        <v>45386</v>
      </c>
      <c r="V79" s="338">
        <f>SUM(Stats2013!U6:U8)</f>
        <v>8</v>
      </c>
      <c r="W79" s="331">
        <f>SUM(Stats2013!V6:V8)</f>
        <v>535</v>
      </c>
      <c r="X79" s="331">
        <f>SUM(Stats2013!W6:W8)</f>
        <v>477</v>
      </c>
      <c r="Y79" s="333"/>
      <c r="Z79" s="334">
        <f>SUM(Stats2013!Y6:Y8)</f>
        <v>256</v>
      </c>
      <c r="AA79" s="333">
        <f>SUM(Stats2013!Z6:Z8)</f>
        <v>3525</v>
      </c>
      <c r="AB79" s="334"/>
      <c r="AC79" s="333"/>
      <c r="AD79" s="337">
        <f>SUM(Stats2013!AC6:AC8)</f>
        <v>27351</v>
      </c>
      <c r="AE79" s="338">
        <f>SUM(Stats2013!AD6:AD8)</f>
        <v>515.5</v>
      </c>
      <c r="AF79" s="331">
        <f>SUM(Stats2013!AE6:AE8)</f>
        <v>62</v>
      </c>
      <c r="AG79" s="331">
        <f>SUM(Stats2013!AF6:AF8)</f>
        <v>26</v>
      </c>
      <c r="AH79" s="332">
        <f>SUM(Stats2013!AG6:AG8)</f>
        <v>38</v>
      </c>
    </row>
    <row r="80" spans="1:34" ht="15">
      <c r="A80" s="387"/>
      <c r="B80" s="257" t="s">
        <v>82</v>
      </c>
      <c r="C80" s="258">
        <f aca="true" t="shared" si="80" ref="C80:K80">C79-C76</f>
        <v>-31</v>
      </c>
      <c r="D80" s="259">
        <f t="shared" si="80"/>
        <v>-630</v>
      </c>
      <c r="E80" s="259">
        <f t="shared" si="80"/>
        <v>-595</v>
      </c>
      <c r="F80" s="260">
        <f t="shared" si="80"/>
        <v>188</v>
      </c>
      <c r="G80" s="261">
        <f t="shared" si="80"/>
        <v>76</v>
      </c>
      <c r="H80" s="259">
        <f t="shared" si="80"/>
        <v>618</v>
      </c>
      <c r="I80" s="259">
        <f t="shared" si="80"/>
        <v>-82</v>
      </c>
      <c r="J80" s="262">
        <f>J79-J76</f>
        <v>-1</v>
      </c>
      <c r="K80" s="263">
        <f t="shared" si="80"/>
        <v>47</v>
      </c>
      <c r="L80" s="259">
        <f>L79-L76</f>
        <v>6</v>
      </c>
      <c r="M80" s="260"/>
      <c r="N80" s="261">
        <f>N79-N76</f>
        <v>-95</v>
      </c>
      <c r="O80" s="259">
        <f>O79-O76</f>
        <v>-99</v>
      </c>
      <c r="P80" s="259">
        <f>P79-P76</f>
        <v>604</v>
      </c>
      <c r="Q80" s="259"/>
      <c r="R80" s="259">
        <f aca="true" t="shared" si="81" ref="R80:X80">R79-R76</f>
        <v>50</v>
      </c>
      <c r="S80" s="259">
        <f t="shared" si="81"/>
        <v>-1</v>
      </c>
      <c r="T80" s="264">
        <f t="shared" si="81"/>
        <v>-17</v>
      </c>
      <c r="U80" s="265">
        <f t="shared" si="81"/>
        <v>5</v>
      </c>
      <c r="V80" s="266">
        <f t="shared" si="81"/>
        <v>-6</v>
      </c>
      <c r="W80" s="259">
        <f t="shared" si="81"/>
        <v>-134</v>
      </c>
      <c r="X80" s="259">
        <f t="shared" si="81"/>
        <v>-51</v>
      </c>
      <c r="Y80" s="262"/>
      <c r="Z80" s="263">
        <f aca="true" t="shared" si="82" ref="Z80:AH80">Z79-Z76</f>
        <v>-244</v>
      </c>
      <c r="AA80" s="260">
        <f t="shared" si="82"/>
        <v>-520</v>
      </c>
      <c r="AB80" s="261">
        <f t="shared" si="82"/>
        <v>0</v>
      </c>
      <c r="AC80" s="264">
        <f t="shared" si="82"/>
        <v>0</v>
      </c>
      <c r="AD80" s="265">
        <f t="shared" si="82"/>
        <v>-1972</v>
      </c>
      <c r="AE80" s="267">
        <f t="shared" si="82"/>
        <v>-90.75</v>
      </c>
      <c r="AF80" s="263">
        <f t="shared" si="82"/>
        <v>-25</v>
      </c>
      <c r="AG80" s="259">
        <f t="shared" si="82"/>
        <v>-17</v>
      </c>
      <c r="AH80" s="268">
        <f t="shared" si="82"/>
        <v>2</v>
      </c>
    </row>
    <row r="81" spans="1:34" s="270" customFormat="1" ht="15.75" thickBot="1">
      <c r="A81" s="388"/>
      <c r="B81" s="292" t="s">
        <v>83</v>
      </c>
      <c r="C81" s="293">
        <f aca="true" t="shared" si="83" ref="C81:L81">C80/C76</f>
        <v>-0.007900101936799185</v>
      </c>
      <c r="D81" s="294">
        <f t="shared" si="83"/>
        <v>-0.15448749386954388</v>
      </c>
      <c r="E81" s="294">
        <f t="shared" si="83"/>
        <v>-0.10398462076197133</v>
      </c>
      <c r="F81" s="295">
        <f t="shared" si="83"/>
        <v>0.32809773123909247</v>
      </c>
      <c r="G81" s="296">
        <f t="shared" si="83"/>
        <v>0.023735165521549032</v>
      </c>
      <c r="H81" s="294">
        <f t="shared" si="83"/>
        <v>0.03306581059390048</v>
      </c>
      <c r="I81" s="294">
        <f t="shared" si="83"/>
        <v>-0.020875763747454174</v>
      </c>
      <c r="J81" s="297">
        <f t="shared" si="83"/>
        <v>-0.0018450184501845018</v>
      </c>
      <c r="K81" s="298">
        <f t="shared" si="83"/>
        <v>0.03601532567049808</v>
      </c>
      <c r="L81" s="294">
        <f t="shared" si="83"/>
        <v>0.07317073170731707</v>
      </c>
      <c r="M81" s="295"/>
      <c r="N81" s="296">
        <f>N80/N76</f>
        <v>-0.35984848484848486</v>
      </c>
      <c r="O81" s="294">
        <f>O80/O76</f>
        <v>-0.14347826086956522</v>
      </c>
      <c r="P81" s="294">
        <f>P80/P76</f>
        <v>0.3192389006342495</v>
      </c>
      <c r="Q81" s="294"/>
      <c r="R81" s="294">
        <f aca="true" t="shared" si="84" ref="R81:X81">R80/R76</f>
        <v>0.5263157894736842</v>
      </c>
      <c r="S81" s="294">
        <f t="shared" si="84"/>
        <v>-0.25</v>
      </c>
      <c r="T81" s="299">
        <f t="shared" si="84"/>
        <v>-0.0625</v>
      </c>
      <c r="U81" s="300">
        <f t="shared" si="84"/>
        <v>0.00011017826843833322</v>
      </c>
      <c r="V81" s="301">
        <f t="shared" si="84"/>
        <v>-0.42857142857142855</v>
      </c>
      <c r="W81" s="294">
        <f t="shared" si="84"/>
        <v>-0.20029895366218237</v>
      </c>
      <c r="X81" s="294">
        <f t="shared" si="84"/>
        <v>-0.09659090909090909</v>
      </c>
      <c r="Y81" s="297"/>
      <c r="Z81" s="298">
        <f aca="true" t="shared" si="85" ref="Z81:AH81">Z80/Z76</f>
        <v>-0.488</v>
      </c>
      <c r="AA81" s="295">
        <f t="shared" si="85"/>
        <v>-0.12855377008652658</v>
      </c>
      <c r="AB81" s="296" t="e">
        <f t="shared" si="85"/>
        <v>#DIV/0!</v>
      </c>
      <c r="AC81" s="299" t="e">
        <f t="shared" si="85"/>
        <v>#DIV/0!</v>
      </c>
      <c r="AD81" s="300">
        <f t="shared" si="85"/>
        <v>-0.06725096340756404</v>
      </c>
      <c r="AE81" s="302">
        <f t="shared" si="85"/>
        <v>-0.14969072164948455</v>
      </c>
      <c r="AF81" s="298">
        <f t="shared" si="85"/>
        <v>-0.28735632183908044</v>
      </c>
      <c r="AG81" s="294">
        <f t="shared" si="85"/>
        <v>-0.3953488372093023</v>
      </c>
      <c r="AH81" s="303">
        <f t="shared" si="85"/>
        <v>0.05555555555555555</v>
      </c>
    </row>
    <row r="82" spans="1:34" ht="15.75" thickTop="1">
      <c r="A82" s="386">
        <v>2014</v>
      </c>
      <c r="B82" s="256" t="s">
        <v>19</v>
      </c>
      <c r="C82" s="245">
        <f>SUM(Stats2014!B6:B8)</f>
        <v>3190</v>
      </c>
      <c r="D82" s="245">
        <f>SUM(Stats2014!C6:C8)</f>
        <v>3281</v>
      </c>
      <c r="E82" s="245">
        <f>SUM(Stats2014!D6:D8)</f>
        <v>4589</v>
      </c>
      <c r="F82" s="245">
        <f>SUM(Stats2014!E6:E8)</f>
        <v>477</v>
      </c>
      <c r="G82" s="245">
        <f>SUM(Stats2014!F6:F8)</f>
        <v>2559</v>
      </c>
      <c r="H82" s="245">
        <f>SUM(Stats2014!G6:G8)</f>
        <v>18854</v>
      </c>
      <c r="I82" s="245">
        <f>SUM(Stats2014!H6:H8)</f>
        <v>3256</v>
      </c>
      <c r="J82" s="245">
        <f>SUM(Stats2014!I6:I8)</f>
        <v>497</v>
      </c>
      <c r="K82" s="245">
        <f>SUM(Stats2014!J6:J8)</f>
        <v>1348</v>
      </c>
      <c r="L82" s="245">
        <f>SUM(Stats2014!K6:K8)</f>
        <v>108</v>
      </c>
      <c r="M82" s="245"/>
      <c r="N82" s="245">
        <f>SUM(Stats2014!L6:L8)</f>
        <v>156</v>
      </c>
      <c r="O82" s="245">
        <f>SUM(Stats2014!M6:M8)</f>
        <v>512</v>
      </c>
      <c r="P82" s="331">
        <f>SUM(Stats2014!N6:N8)</f>
        <v>2232</v>
      </c>
      <c r="Q82" s="331"/>
      <c r="R82" s="331">
        <f>SUM(Stats2014!Q6:Q8)</f>
        <v>127</v>
      </c>
      <c r="S82" s="331">
        <f>SUM(Stats2014!R6:R8)</f>
        <v>2</v>
      </c>
      <c r="T82" s="333">
        <f>SUM(Stats2014!S6:S8)</f>
        <v>156</v>
      </c>
      <c r="U82" s="337">
        <f>SUM(Stats2014!T6:T8)</f>
        <v>41397</v>
      </c>
      <c r="V82" s="338">
        <f>SUM(Stats2014!U6:U8)</f>
        <v>23</v>
      </c>
      <c r="W82" s="331">
        <f>SUM(Stats2014!V6:V8)</f>
        <v>540</v>
      </c>
      <c r="X82" s="331">
        <f>SUM(Stats2014!W6:W8)</f>
        <v>725</v>
      </c>
      <c r="Y82" s="333"/>
      <c r="Z82" s="334">
        <f>SUM(Stats2014!Y6:Y8)</f>
        <v>59</v>
      </c>
      <c r="AA82" s="333">
        <f>SUM(Stats2014!Z6:Z8)</f>
        <v>2976</v>
      </c>
      <c r="AB82" s="334"/>
      <c r="AC82" s="333"/>
      <c r="AD82" s="337">
        <f>SUM(Stats2014!AC6:AC8)</f>
        <v>27534</v>
      </c>
      <c r="AE82" s="338">
        <f>SUM(Stats2014!AD6:AD8)</f>
        <v>796.75</v>
      </c>
      <c r="AF82" s="331">
        <f>SUM(Stats2014!AE6:AE8)</f>
        <v>105</v>
      </c>
      <c r="AG82" s="331">
        <f>SUM(Stats2014!AF6:AF8)</f>
        <v>62</v>
      </c>
      <c r="AH82" s="332">
        <f>SUM(Stats2014!AG6:AG8)</f>
        <v>32</v>
      </c>
    </row>
    <row r="83" spans="1:34" ht="15">
      <c r="A83" s="387"/>
      <c r="B83" s="257" t="s">
        <v>82</v>
      </c>
      <c r="C83" s="258">
        <f aca="true" t="shared" si="86" ref="C83:I83">C82-C79</f>
        <v>-703</v>
      </c>
      <c r="D83" s="259">
        <f t="shared" si="86"/>
        <v>-167</v>
      </c>
      <c r="E83" s="259">
        <f t="shared" si="86"/>
        <v>-538</v>
      </c>
      <c r="F83" s="260">
        <f t="shared" si="86"/>
        <v>-284</v>
      </c>
      <c r="G83" s="261">
        <f t="shared" si="86"/>
        <v>-719</v>
      </c>
      <c r="H83" s="259">
        <f t="shared" si="86"/>
        <v>-454</v>
      </c>
      <c r="I83" s="259">
        <f t="shared" si="86"/>
        <v>-590</v>
      </c>
      <c r="J83" s="262">
        <f>J82-J79</f>
        <v>-44</v>
      </c>
      <c r="K83" s="263">
        <f>K82-K79</f>
        <v>-4</v>
      </c>
      <c r="L83" s="259">
        <f>L82-L79</f>
        <v>20</v>
      </c>
      <c r="M83" s="260"/>
      <c r="N83" s="261">
        <f>N82-N79</f>
        <v>-13</v>
      </c>
      <c r="O83" s="259">
        <f>O82-O79</f>
        <v>-79</v>
      </c>
      <c r="P83" s="259">
        <f>P82-P79</f>
        <v>-264</v>
      </c>
      <c r="Q83" s="259"/>
      <c r="R83" s="259">
        <f aca="true" t="shared" si="87" ref="R83:X83">R82-R79</f>
        <v>-18</v>
      </c>
      <c r="S83" s="259">
        <f t="shared" si="87"/>
        <v>-1</v>
      </c>
      <c r="T83" s="264">
        <f t="shared" si="87"/>
        <v>-99</v>
      </c>
      <c r="U83" s="265">
        <f t="shared" si="87"/>
        <v>-3989</v>
      </c>
      <c r="V83" s="266">
        <f t="shared" si="87"/>
        <v>15</v>
      </c>
      <c r="W83" s="259">
        <f t="shared" si="87"/>
        <v>5</v>
      </c>
      <c r="X83" s="259">
        <f t="shared" si="87"/>
        <v>248</v>
      </c>
      <c r="Y83" s="262"/>
      <c r="Z83" s="263">
        <f aca="true" t="shared" si="88" ref="Z83:AH83">Z82-Z79</f>
        <v>-197</v>
      </c>
      <c r="AA83" s="260">
        <f t="shared" si="88"/>
        <v>-549</v>
      </c>
      <c r="AB83" s="261">
        <f t="shared" si="88"/>
        <v>0</v>
      </c>
      <c r="AC83" s="264">
        <f t="shared" si="88"/>
        <v>0</v>
      </c>
      <c r="AD83" s="265">
        <f t="shared" si="88"/>
        <v>183</v>
      </c>
      <c r="AE83" s="267">
        <f t="shared" si="88"/>
        <v>281.25</v>
      </c>
      <c r="AF83" s="263">
        <f t="shared" si="88"/>
        <v>43</v>
      </c>
      <c r="AG83" s="259">
        <f t="shared" si="88"/>
        <v>36</v>
      </c>
      <c r="AH83" s="268">
        <f t="shared" si="88"/>
        <v>-6</v>
      </c>
    </row>
    <row r="84" spans="1:34" s="270" customFormat="1" ht="15.75" thickBot="1">
      <c r="A84" s="388"/>
      <c r="B84" s="292" t="s">
        <v>83</v>
      </c>
      <c r="C84" s="293">
        <f aca="true" t="shared" si="89" ref="C84:L84">C83/C79</f>
        <v>-0.1805805291548934</v>
      </c>
      <c r="D84" s="294">
        <f t="shared" si="89"/>
        <v>-0.0484338747099768</v>
      </c>
      <c r="E84" s="294">
        <f t="shared" si="89"/>
        <v>-0.10493465964501658</v>
      </c>
      <c r="F84" s="295">
        <f t="shared" si="89"/>
        <v>-0.3731931668856767</v>
      </c>
      <c r="G84" s="296">
        <f t="shared" si="89"/>
        <v>-0.21934106162294081</v>
      </c>
      <c r="H84" s="294">
        <f t="shared" si="89"/>
        <v>-0.023513569504868447</v>
      </c>
      <c r="I84" s="294">
        <f t="shared" si="89"/>
        <v>-0.15340613624544983</v>
      </c>
      <c r="J84" s="297">
        <f t="shared" si="89"/>
        <v>-0.08133086876155268</v>
      </c>
      <c r="K84" s="298">
        <f t="shared" si="89"/>
        <v>-0.0029585798816568047</v>
      </c>
      <c r="L84" s="294">
        <f t="shared" si="89"/>
        <v>0.22727272727272727</v>
      </c>
      <c r="M84" s="295"/>
      <c r="N84" s="296">
        <f>N83/N79</f>
        <v>-0.07692307692307693</v>
      </c>
      <c r="O84" s="294">
        <f>O83/O79</f>
        <v>-0.13367174280879865</v>
      </c>
      <c r="P84" s="294">
        <f>P83/P79</f>
        <v>-0.10576923076923077</v>
      </c>
      <c r="Q84" s="294"/>
      <c r="R84" s="294">
        <f aca="true" t="shared" si="90" ref="R84:X84">R83/R79</f>
        <v>-0.12413793103448276</v>
      </c>
      <c r="S84" s="294">
        <f t="shared" si="90"/>
        <v>-0.3333333333333333</v>
      </c>
      <c r="T84" s="299">
        <f t="shared" si="90"/>
        <v>-0.38823529411764707</v>
      </c>
      <c r="U84" s="300">
        <f t="shared" si="90"/>
        <v>-0.08789053893271052</v>
      </c>
      <c r="V84" s="301">
        <f t="shared" si="90"/>
        <v>1.875</v>
      </c>
      <c r="W84" s="294">
        <f t="shared" si="90"/>
        <v>0.009345794392523364</v>
      </c>
      <c r="X84" s="294">
        <f t="shared" si="90"/>
        <v>0.519916142557652</v>
      </c>
      <c r="Y84" s="297"/>
      <c r="Z84" s="298">
        <f aca="true" t="shared" si="91" ref="Z84:AH84">Z83/Z79</f>
        <v>-0.76953125</v>
      </c>
      <c r="AA84" s="295">
        <f t="shared" si="91"/>
        <v>-0.15574468085106383</v>
      </c>
      <c r="AB84" s="296" t="e">
        <f t="shared" si="91"/>
        <v>#DIV/0!</v>
      </c>
      <c r="AC84" s="299" t="e">
        <f t="shared" si="91"/>
        <v>#DIV/0!</v>
      </c>
      <c r="AD84" s="300">
        <f t="shared" si="91"/>
        <v>0.006690797411429198</v>
      </c>
      <c r="AE84" s="302">
        <f t="shared" si="91"/>
        <v>0.5455868089233754</v>
      </c>
      <c r="AF84" s="298">
        <f t="shared" si="91"/>
        <v>0.6935483870967742</v>
      </c>
      <c r="AG84" s="294">
        <f t="shared" si="91"/>
        <v>1.3846153846153846</v>
      </c>
      <c r="AH84" s="303">
        <f t="shared" si="91"/>
        <v>-0.15789473684210525</v>
      </c>
    </row>
    <row r="85" spans="1:34" ht="15.75" thickTop="1">
      <c r="A85" s="386">
        <v>2015</v>
      </c>
      <c r="B85" s="256" t="s">
        <v>19</v>
      </c>
      <c r="C85" s="245">
        <f>SUM(Stats2015!B6:B8)</f>
        <v>3332</v>
      </c>
      <c r="D85" s="245">
        <f>SUM(Stats2015!C6:C8)</f>
        <v>3274</v>
      </c>
      <c r="E85" s="245">
        <f>SUM(Stats2015!D6:D8)</f>
        <v>3963</v>
      </c>
      <c r="F85" s="245">
        <f>SUM(Stats2015!E6:E8)</f>
        <v>685</v>
      </c>
      <c r="G85" s="245">
        <f>SUM(Stats2015!F6:F8)</f>
        <v>2786</v>
      </c>
      <c r="H85" s="245">
        <f>SUM(Stats2015!G6:G8)</f>
        <v>20743</v>
      </c>
      <c r="I85" s="245">
        <f>SUM(Stats2015!H6:H8)</f>
        <v>3399</v>
      </c>
      <c r="J85" s="245">
        <f>SUM(Stats2015!I6:I8)</f>
        <v>552</v>
      </c>
      <c r="K85" s="245">
        <f>SUM(Stats2015!J6:J8)</f>
        <v>1281</v>
      </c>
      <c r="L85" s="245">
        <f>SUM(Stats2015!K6:K8)</f>
        <v>88</v>
      </c>
      <c r="M85" s="245"/>
      <c r="N85" s="245">
        <f>SUM(Stats2015!L6:L8)</f>
        <v>100</v>
      </c>
      <c r="O85" s="245">
        <f>SUM(Stats2015!M6:M8)</f>
        <v>541</v>
      </c>
      <c r="P85" s="331">
        <f>SUM(Stats2015!N6:N8)</f>
        <v>3184</v>
      </c>
      <c r="Q85" s="331"/>
      <c r="R85" s="331">
        <f>SUM(Stats2015!Q6:Q8)</f>
        <v>172</v>
      </c>
      <c r="S85" s="331">
        <f>SUM(Stats2015!R6:R8)</f>
        <v>13</v>
      </c>
      <c r="T85" s="333">
        <f>SUM(Stats2015!S6:S8)</f>
        <v>248</v>
      </c>
      <c r="U85" s="337">
        <f>SUM(Stats2015!T6:T8)</f>
        <v>44392</v>
      </c>
      <c r="V85" s="338">
        <f>SUM(Stats2015!U6:U8)</f>
        <v>12</v>
      </c>
      <c r="W85" s="331">
        <f>SUM(Stats2015!V6:V8)</f>
        <v>550</v>
      </c>
      <c r="X85" s="331">
        <f>SUM(Stats2015!W6:W8)</f>
        <v>760</v>
      </c>
      <c r="Y85" s="333"/>
      <c r="Z85" s="334">
        <f>SUM(Stats2015!Y6:Y8)</f>
        <v>231</v>
      </c>
      <c r="AA85" s="333">
        <f>SUM(Stats2015!Z6:Z8)</f>
        <v>3316</v>
      </c>
      <c r="AB85" s="334"/>
      <c r="AC85" s="333"/>
      <c r="AD85" s="337">
        <f>SUM(Stats2015!AC6:AC8)</f>
        <v>24914</v>
      </c>
      <c r="AE85" s="338">
        <f>SUM(Stats2015!AD6:AD8)</f>
        <v>865.5</v>
      </c>
      <c r="AF85" s="331">
        <f>SUM(Stats2015!AE6:AE8)</f>
        <v>93</v>
      </c>
      <c r="AG85" s="331">
        <f>SUM(Stats2015!AF6:AF8)</f>
        <v>45</v>
      </c>
      <c r="AH85" s="332">
        <f>SUM(Stats2015!AG6:AG8)</f>
        <v>26</v>
      </c>
    </row>
    <row r="86" spans="1:34" ht="15">
      <c r="A86" s="387"/>
      <c r="B86" s="257" t="s">
        <v>82</v>
      </c>
      <c r="C86" s="258">
        <f aca="true" t="shared" si="92" ref="C86:L86">C85-C82</f>
        <v>142</v>
      </c>
      <c r="D86" s="259">
        <f t="shared" si="92"/>
        <v>-7</v>
      </c>
      <c r="E86" s="259">
        <f t="shared" si="92"/>
        <v>-626</v>
      </c>
      <c r="F86" s="260">
        <f t="shared" si="92"/>
        <v>208</v>
      </c>
      <c r="G86" s="261">
        <f t="shared" si="92"/>
        <v>227</v>
      </c>
      <c r="H86" s="259">
        <f t="shared" si="92"/>
        <v>1889</v>
      </c>
      <c r="I86" s="259">
        <f t="shared" si="92"/>
        <v>143</v>
      </c>
      <c r="J86" s="262">
        <f t="shared" si="92"/>
        <v>55</v>
      </c>
      <c r="K86" s="263">
        <f t="shared" si="92"/>
        <v>-67</v>
      </c>
      <c r="L86" s="259">
        <f t="shared" si="92"/>
        <v>-20</v>
      </c>
      <c r="M86" s="260"/>
      <c r="N86" s="261">
        <f>N85-N82</f>
        <v>-56</v>
      </c>
      <c r="O86" s="259">
        <f>O85-O82</f>
        <v>29</v>
      </c>
      <c r="P86" s="259">
        <f>P85-P82</f>
        <v>952</v>
      </c>
      <c r="Q86" s="259"/>
      <c r="R86" s="259">
        <f aca="true" t="shared" si="93" ref="R86:X86">R85-R82</f>
        <v>45</v>
      </c>
      <c r="S86" s="259">
        <f t="shared" si="93"/>
        <v>11</v>
      </c>
      <c r="T86" s="264">
        <f t="shared" si="93"/>
        <v>92</v>
      </c>
      <c r="U86" s="265">
        <f t="shared" si="93"/>
        <v>2995</v>
      </c>
      <c r="V86" s="266">
        <f t="shared" si="93"/>
        <v>-11</v>
      </c>
      <c r="W86" s="259">
        <f t="shared" si="93"/>
        <v>10</v>
      </c>
      <c r="X86" s="259">
        <f t="shared" si="93"/>
        <v>35</v>
      </c>
      <c r="Y86" s="262"/>
      <c r="Z86" s="263">
        <f aca="true" t="shared" si="94" ref="Z86:AH86">Z85-Z82</f>
        <v>172</v>
      </c>
      <c r="AA86" s="260">
        <f t="shared" si="94"/>
        <v>340</v>
      </c>
      <c r="AB86" s="261">
        <f t="shared" si="94"/>
        <v>0</v>
      </c>
      <c r="AC86" s="264">
        <f t="shared" si="94"/>
        <v>0</v>
      </c>
      <c r="AD86" s="265">
        <f t="shared" si="94"/>
        <v>-2620</v>
      </c>
      <c r="AE86" s="267">
        <f t="shared" si="94"/>
        <v>68.75</v>
      </c>
      <c r="AF86" s="263">
        <f t="shared" si="94"/>
        <v>-12</v>
      </c>
      <c r="AG86" s="259">
        <f t="shared" si="94"/>
        <v>-17</v>
      </c>
      <c r="AH86" s="268">
        <f t="shared" si="94"/>
        <v>-6</v>
      </c>
    </row>
    <row r="87" spans="1:34" s="270" customFormat="1" ht="15.75" thickBot="1">
      <c r="A87" s="388"/>
      <c r="B87" s="292" t="s">
        <v>83</v>
      </c>
      <c r="C87" s="293">
        <f aca="true" t="shared" si="95" ref="C87:L87">C86/C82</f>
        <v>0.0445141065830721</v>
      </c>
      <c r="D87" s="294">
        <f t="shared" si="95"/>
        <v>-0.0021334958854007926</v>
      </c>
      <c r="E87" s="294">
        <f t="shared" si="95"/>
        <v>-0.13641316190891262</v>
      </c>
      <c r="F87" s="295">
        <f t="shared" si="95"/>
        <v>0.4360587002096436</v>
      </c>
      <c r="G87" s="296">
        <f t="shared" si="95"/>
        <v>0.08870652598671357</v>
      </c>
      <c r="H87" s="294">
        <f t="shared" si="95"/>
        <v>0.10019094091439483</v>
      </c>
      <c r="I87" s="294">
        <f t="shared" si="95"/>
        <v>0.04391891891891892</v>
      </c>
      <c r="J87" s="297">
        <f t="shared" si="95"/>
        <v>0.11066398390342053</v>
      </c>
      <c r="K87" s="298">
        <f t="shared" si="95"/>
        <v>-0.04970326409495549</v>
      </c>
      <c r="L87" s="294">
        <f t="shared" si="95"/>
        <v>-0.18518518518518517</v>
      </c>
      <c r="M87" s="295"/>
      <c r="N87" s="296">
        <f>N86/N82</f>
        <v>-0.358974358974359</v>
      </c>
      <c r="O87" s="294">
        <f>O86/O82</f>
        <v>0.056640625</v>
      </c>
      <c r="P87" s="294">
        <f>P86/P82</f>
        <v>0.4265232974910394</v>
      </c>
      <c r="Q87" s="294"/>
      <c r="R87" s="294">
        <f aca="true" t="shared" si="96" ref="R87:X87">R86/R82</f>
        <v>0.3543307086614173</v>
      </c>
      <c r="S87" s="294">
        <f t="shared" si="96"/>
        <v>5.5</v>
      </c>
      <c r="T87" s="299">
        <f t="shared" si="96"/>
        <v>0.5897435897435898</v>
      </c>
      <c r="U87" s="300">
        <f t="shared" si="96"/>
        <v>0.0723482377950093</v>
      </c>
      <c r="V87" s="301">
        <f t="shared" si="96"/>
        <v>-0.4782608695652174</v>
      </c>
      <c r="W87" s="294">
        <f t="shared" si="96"/>
        <v>0.018518518518518517</v>
      </c>
      <c r="X87" s="294">
        <f t="shared" si="96"/>
        <v>0.04827586206896552</v>
      </c>
      <c r="Y87" s="297"/>
      <c r="Z87" s="298">
        <f aca="true" t="shared" si="97" ref="Z87:AH87">Z86/Z82</f>
        <v>2.9152542372881354</v>
      </c>
      <c r="AA87" s="295">
        <f t="shared" si="97"/>
        <v>0.11424731182795698</v>
      </c>
      <c r="AB87" s="296" t="e">
        <f t="shared" si="97"/>
        <v>#DIV/0!</v>
      </c>
      <c r="AC87" s="299" t="e">
        <f t="shared" si="97"/>
        <v>#DIV/0!</v>
      </c>
      <c r="AD87" s="300">
        <f t="shared" si="97"/>
        <v>-0.09515508099077505</v>
      </c>
      <c r="AE87" s="302">
        <f t="shared" si="97"/>
        <v>0.0862880451835582</v>
      </c>
      <c r="AF87" s="298">
        <f t="shared" si="97"/>
        <v>-0.11428571428571428</v>
      </c>
      <c r="AG87" s="294">
        <f t="shared" si="97"/>
        <v>-0.27419354838709675</v>
      </c>
      <c r="AH87" s="303">
        <f t="shared" si="97"/>
        <v>-0.1875</v>
      </c>
    </row>
    <row r="88" spans="1:34" ht="15.75" thickTop="1">
      <c r="A88" s="386">
        <v>2016</v>
      </c>
      <c r="B88" s="256" t="s">
        <v>19</v>
      </c>
      <c r="C88" s="245">
        <f>SUM(Stats2016!B6:B8)</f>
        <v>3583</v>
      </c>
      <c r="D88" s="245">
        <f>SUM(Stats2016!C6:C8)</f>
        <v>3737</v>
      </c>
      <c r="E88" s="245">
        <f>SUM(Stats2016!D6:D8)</f>
        <v>4822</v>
      </c>
      <c r="F88" s="245">
        <f>SUM(Stats2016!E6:E8)</f>
        <v>633</v>
      </c>
      <c r="G88" s="245">
        <f>SUM(Stats2016!F6:F8)</f>
        <v>2965</v>
      </c>
      <c r="H88" s="245">
        <f>SUM(Stats2016!G6:G8)</f>
        <v>19927</v>
      </c>
      <c r="I88" s="245">
        <f>SUM(Stats2016!H6:H8)</f>
        <v>3171</v>
      </c>
      <c r="J88" s="245">
        <f>SUM(Stats2016!I6:I8)</f>
        <v>521</v>
      </c>
      <c r="K88" s="245">
        <f>SUM(Stats2016!J6:J8)</f>
        <v>1153</v>
      </c>
      <c r="L88" s="245">
        <f>SUM(Stats2016!K6:K8)</f>
        <v>161</v>
      </c>
      <c r="M88" s="245"/>
      <c r="N88" s="245">
        <f>SUM(Stats2016!L6:L8)</f>
        <v>92</v>
      </c>
      <c r="O88" s="245">
        <f>SUM(Stats2016!M6:M8)</f>
        <v>623</v>
      </c>
      <c r="P88" s="331">
        <f>SUM(Stats2016!N6:N8)</f>
        <v>3552</v>
      </c>
      <c r="Q88" s="331"/>
      <c r="R88" s="331">
        <f>SUM(Stats2016!Q6:Q8)</f>
        <v>139</v>
      </c>
      <c r="S88" s="331">
        <f>SUM(Stats2016!R6:R8)</f>
        <v>14</v>
      </c>
      <c r="T88" s="333">
        <f>SUM(Stats2016!S6:S8)</f>
        <v>138</v>
      </c>
      <c r="U88" s="337">
        <f>SUM(Stats2016!T6:T8)</f>
        <v>45254</v>
      </c>
      <c r="V88" s="338">
        <f>SUM(Stats2016!U6:U8)</f>
        <v>24</v>
      </c>
      <c r="W88" s="331">
        <f>SUM(Stats2016!V6:V8)</f>
        <v>606</v>
      </c>
      <c r="X88" s="331">
        <f>SUM(Stats2016!W6:W8)</f>
        <v>492</v>
      </c>
      <c r="Y88" s="333"/>
      <c r="Z88" s="334">
        <f>SUM(Stats2016!Y6:Y8)</f>
        <v>184</v>
      </c>
      <c r="AA88" s="333">
        <f>SUM(Stats2016!Z6:Z8)</f>
        <v>3560</v>
      </c>
      <c r="AB88" s="334"/>
      <c r="AC88" s="333"/>
      <c r="AD88" s="337">
        <f>SUM(Stats2016!AC6:AC8)</f>
        <v>27129</v>
      </c>
      <c r="AE88" s="338">
        <f>SUM(Stats2016!AD6:AD8)</f>
        <v>902.25</v>
      </c>
      <c r="AF88" s="331">
        <f>SUM(Stats2016!AE6:AE8)</f>
        <v>102</v>
      </c>
      <c r="AG88" s="331">
        <f>SUM(Stats2016!AF6:AF8)</f>
        <v>33</v>
      </c>
      <c r="AH88" s="332">
        <f>SUM(Stats2016!AG6:AG8)</f>
        <v>37</v>
      </c>
    </row>
    <row r="89" spans="1:34" ht="15">
      <c r="A89" s="387"/>
      <c r="B89" s="257" t="s">
        <v>82</v>
      </c>
      <c r="C89" s="258">
        <f aca="true" t="shared" si="98" ref="C89:L89">C88-C85</f>
        <v>251</v>
      </c>
      <c r="D89" s="259">
        <f t="shared" si="98"/>
        <v>463</v>
      </c>
      <c r="E89" s="259">
        <f t="shared" si="98"/>
        <v>859</v>
      </c>
      <c r="F89" s="260">
        <f t="shared" si="98"/>
        <v>-52</v>
      </c>
      <c r="G89" s="261">
        <f t="shared" si="98"/>
        <v>179</v>
      </c>
      <c r="H89" s="259">
        <f t="shared" si="98"/>
        <v>-816</v>
      </c>
      <c r="I89" s="259">
        <f t="shared" si="98"/>
        <v>-228</v>
      </c>
      <c r="J89" s="262">
        <f t="shared" si="98"/>
        <v>-31</v>
      </c>
      <c r="K89" s="263">
        <f t="shared" si="98"/>
        <v>-128</v>
      </c>
      <c r="L89" s="259">
        <f t="shared" si="98"/>
        <v>73</v>
      </c>
      <c r="M89" s="260"/>
      <c r="N89" s="261">
        <f>N88-N85</f>
        <v>-8</v>
      </c>
      <c r="O89" s="259">
        <f>O88-O85</f>
        <v>82</v>
      </c>
      <c r="P89" s="259">
        <f>P88-P85</f>
        <v>368</v>
      </c>
      <c r="Q89" s="259"/>
      <c r="R89" s="259">
        <f aca="true" t="shared" si="99" ref="R89:X89">R88-R85</f>
        <v>-33</v>
      </c>
      <c r="S89" s="259">
        <f t="shared" si="99"/>
        <v>1</v>
      </c>
      <c r="T89" s="264">
        <f t="shared" si="99"/>
        <v>-110</v>
      </c>
      <c r="U89" s="265">
        <f t="shared" si="99"/>
        <v>862</v>
      </c>
      <c r="V89" s="266">
        <f t="shared" si="99"/>
        <v>12</v>
      </c>
      <c r="W89" s="259">
        <f t="shared" si="99"/>
        <v>56</v>
      </c>
      <c r="X89" s="259">
        <f t="shared" si="99"/>
        <v>-268</v>
      </c>
      <c r="Y89" s="262"/>
      <c r="Z89" s="263">
        <f aca="true" t="shared" si="100" ref="Z89:AH89">Z88-Z85</f>
        <v>-47</v>
      </c>
      <c r="AA89" s="260">
        <f t="shared" si="100"/>
        <v>244</v>
      </c>
      <c r="AB89" s="261">
        <f t="shared" si="100"/>
        <v>0</v>
      </c>
      <c r="AC89" s="264">
        <f t="shared" si="100"/>
        <v>0</v>
      </c>
      <c r="AD89" s="265">
        <f t="shared" si="100"/>
        <v>2215</v>
      </c>
      <c r="AE89" s="267">
        <f t="shared" si="100"/>
        <v>36.75</v>
      </c>
      <c r="AF89" s="263">
        <f t="shared" si="100"/>
        <v>9</v>
      </c>
      <c r="AG89" s="259">
        <f t="shared" si="100"/>
        <v>-12</v>
      </c>
      <c r="AH89" s="268">
        <f t="shared" si="100"/>
        <v>11</v>
      </c>
    </row>
    <row r="90" spans="1:34" s="270" customFormat="1" ht="15.75" thickBot="1">
      <c r="A90" s="388"/>
      <c r="B90" s="292" t="s">
        <v>83</v>
      </c>
      <c r="C90" s="293">
        <f aca="true" t="shared" si="101" ref="C90:L90">C89/C85</f>
        <v>0.07533013205282113</v>
      </c>
      <c r="D90" s="294">
        <f t="shared" si="101"/>
        <v>0.14141722663408673</v>
      </c>
      <c r="E90" s="294">
        <f t="shared" si="101"/>
        <v>0.21675498359828413</v>
      </c>
      <c r="F90" s="295">
        <f t="shared" si="101"/>
        <v>-0.07591240875912408</v>
      </c>
      <c r="G90" s="296">
        <f t="shared" si="101"/>
        <v>0.06424982053122756</v>
      </c>
      <c r="H90" s="294">
        <f t="shared" si="101"/>
        <v>-0.03933857204840187</v>
      </c>
      <c r="I90" s="294">
        <f t="shared" si="101"/>
        <v>-0.06707855251544571</v>
      </c>
      <c r="J90" s="297">
        <f t="shared" si="101"/>
        <v>-0.05615942028985507</v>
      </c>
      <c r="K90" s="298">
        <f t="shared" si="101"/>
        <v>-0.09992193598750976</v>
      </c>
      <c r="L90" s="294">
        <f t="shared" si="101"/>
        <v>0.8295454545454546</v>
      </c>
      <c r="M90" s="295"/>
      <c r="N90" s="296">
        <f>N89/N85</f>
        <v>-0.08</v>
      </c>
      <c r="O90" s="294">
        <f>O89/O85</f>
        <v>0.15157116451016636</v>
      </c>
      <c r="P90" s="294">
        <f>P89/P85</f>
        <v>0.11557788944723618</v>
      </c>
      <c r="Q90" s="294"/>
      <c r="R90" s="294">
        <f aca="true" t="shared" si="102" ref="R90:X90">R89/R85</f>
        <v>-0.19186046511627908</v>
      </c>
      <c r="S90" s="294">
        <f t="shared" si="102"/>
        <v>0.07692307692307693</v>
      </c>
      <c r="T90" s="299">
        <f t="shared" si="102"/>
        <v>-0.4435483870967742</v>
      </c>
      <c r="U90" s="300">
        <f t="shared" si="102"/>
        <v>0.01941791313750225</v>
      </c>
      <c r="V90" s="301">
        <f t="shared" si="102"/>
        <v>1</v>
      </c>
      <c r="W90" s="294">
        <f t="shared" si="102"/>
        <v>0.10181818181818182</v>
      </c>
      <c r="X90" s="294">
        <f t="shared" si="102"/>
        <v>-0.3526315789473684</v>
      </c>
      <c r="Y90" s="297"/>
      <c r="Z90" s="298">
        <f aca="true" t="shared" si="103" ref="Z90:AH90">Z89/Z85</f>
        <v>-0.20346320346320346</v>
      </c>
      <c r="AA90" s="295">
        <f t="shared" si="103"/>
        <v>0.0735826296743064</v>
      </c>
      <c r="AB90" s="296" t="e">
        <f t="shared" si="103"/>
        <v>#DIV/0!</v>
      </c>
      <c r="AC90" s="299" t="e">
        <f t="shared" si="103"/>
        <v>#DIV/0!</v>
      </c>
      <c r="AD90" s="300">
        <f t="shared" si="103"/>
        <v>0.0889058360761018</v>
      </c>
      <c r="AE90" s="302">
        <f t="shared" si="103"/>
        <v>0.04246100519930676</v>
      </c>
      <c r="AF90" s="298">
        <f t="shared" si="103"/>
        <v>0.0967741935483871</v>
      </c>
      <c r="AG90" s="294">
        <f t="shared" si="103"/>
        <v>-0.26666666666666666</v>
      </c>
      <c r="AH90" s="303">
        <f t="shared" si="103"/>
        <v>0.4230769230769231</v>
      </c>
    </row>
    <row r="91" spans="1:34" ht="15.75" thickTop="1">
      <c r="A91" s="386">
        <v>2017</v>
      </c>
      <c r="B91" s="256" t="s">
        <v>19</v>
      </c>
      <c r="C91" s="245">
        <f>SUM(Stats2017!B6:B8)</f>
        <v>3552</v>
      </c>
      <c r="D91" s="245">
        <f>SUM(Stats2017!C6:C8)</f>
        <v>3671</v>
      </c>
      <c r="E91" s="245">
        <f>SUM(Stats2017!D6:D8)</f>
        <v>4465</v>
      </c>
      <c r="F91" s="245">
        <f>SUM(Stats2017!E6:E8)</f>
        <v>437</v>
      </c>
      <c r="G91" s="245">
        <f>SUM(Stats2017!F6:F8)</f>
        <v>3323</v>
      </c>
      <c r="H91" s="245">
        <f>SUM(Stats2017!G6:G8)</f>
        <v>20656</v>
      </c>
      <c r="I91" s="245">
        <f>SUM(Stats2017!H6:H8)</f>
        <v>3411</v>
      </c>
      <c r="J91" s="245">
        <f>SUM(Stats2017!I6:I8)</f>
        <v>512</v>
      </c>
      <c r="K91" s="245">
        <f>SUM(Stats2017!J6:J8)</f>
        <v>1151</v>
      </c>
      <c r="L91" s="245">
        <f>SUM(Stats2017!K6:K8)</f>
        <v>103</v>
      </c>
      <c r="M91" s="245"/>
      <c r="N91" s="245">
        <f>SUM(Stats2017!L6:L8)</f>
        <v>191</v>
      </c>
      <c r="O91" s="245">
        <f>SUM(Stats2017!M6:M8)</f>
        <v>508</v>
      </c>
      <c r="P91" s="331">
        <f>SUM(Stats2017!N6:N8)</f>
        <v>3432</v>
      </c>
      <c r="Q91" s="331"/>
      <c r="R91" s="331">
        <f>SUM(Stats2017!Q6:Q8)</f>
        <v>96</v>
      </c>
      <c r="S91" s="331">
        <f>SUM(Stats2017!R6:R8)</f>
        <v>18</v>
      </c>
      <c r="T91" s="333">
        <f>SUM(Stats2017!S6:S8)</f>
        <v>215</v>
      </c>
      <c r="U91" s="337">
        <f>SUM(Stats2017!T6:T8)</f>
        <v>45814</v>
      </c>
      <c r="V91" s="338">
        <f>SUM(Stats2017!U6:U8)</f>
        <v>43</v>
      </c>
      <c r="W91" s="331">
        <f>SUM(Stats2017!V6:V8)</f>
        <v>669</v>
      </c>
      <c r="X91" s="331">
        <f>SUM(Stats2017!W6:W8)</f>
        <v>348</v>
      </c>
      <c r="Y91" s="333"/>
      <c r="Z91" s="334">
        <f>SUM(Stats2017!Y6:Y8)</f>
        <v>269</v>
      </c>
      <c r="AA91" s="333">
        <f>SUM(Stats2017!Z6:Z8)</f>
        <v>3156</v>
      </c>
      <c r="AB91" s="334"/>
      <c r="AC91" s="333"/>
      <c r="AD91" s="337">
        <f>SUM(Stats2017!AC6:AC8)</f>
        <v>27129</v>
      </c>
      <c r="AE91" s="338">
        <f>SUM(Stats2017!AD6:AD8)</f>
        <v>872.5</v>
      </c>
      <c r="AF91" s="331">
        <f>SUM(Stats2017!AE6:AE8)</f>
        <v>48</v>
      </c>
      <c r="AG91" s="331">
        <f>SUM(Stats2017!AF6:AF8)</f>
        <v>44</v>
      </c>
      <c r="AH91" s="332">
        <f>SUM(Stats2017!AG6:AG8)</f>
        <v>21</v>
      </c>
    </row>
    <row r="92" spans="1:34" ht="15">
      <c r="A92" s="387"/>
      <c r="B92" s="257" t="s">
        <v>82</v>
      </c>
      <c r="C92" s="258">
        <f aca="true" t="shared" si="104" ref="C92:L92">C91-C88</f>
        <v>-31</v>
      </c>
      <c r="D92" s="259">
        <f t="shared" si="104"/>
        <v>-66</v>
      </c>
      <c r="E92" s="259">
        <f t="shared" si="104"/>
        <v>-357</v>
      </c>
      <c r="F92" s="260">
        <f t="shared" si="104"/>
        <v>-196</v>
      </c>
      <c r="G92" s="261">
        <f t="shared" si="104"/>
        <v>358</v>
      </c>
      <c r="H92" s="259">
        <f t="shared" si="104"/>
        <v>729</v>
      </c>
      <c r="I92" s="259">
        <f t="shared" si="104"/>
        <v>240</v>
      </c>
      <c r="J92" s="262">
        <f t="shared" si="104"/>
        <v>-9</v>
      </c>
      <c r="K92" s="263">
        <f t="shared" si="104"/>
        <v>-2</v>
      </c>
      <c r="L92" s="259">
        <f t="shared" si="104"/>
        <v>-58</v>
      </c>
      <c r="M92" s="260"/>
      <c r="N92" s="261">
        <f>N91-N88</f>
        <v>99</v>
      </c>
      <c r="O92" s="259">
        <f>O91-O88</f>
        <v>-115</v>
      </c>
      <c r="P92" s="259">
        <f>P91-P88</f>
        <v>-120</v>
      </c>
      <c r="Q92" s="259"/>
      <c r="R92" s="259">
        <f aca="true" t="shared" si="105" ref="R92:X92">R91-R88</f>
        <v>-43</v>
      </c>
      <c r="S92" s="259">
        <f t="shared" si="105"/>
        <v>4</v>
      </c>
      <c r="T92" s="264">
        <f t="shared" si="105"/>
        <v>77</v>
      </c>
      <c r="U92" s="265">
        <f t="shared" si="105"/>
        <v>560</v>
      </c>
      <c r="V92" s="266">
        <f t="shared" si="105"/>
        <v>19</v>
      </c>
      <c r="W92" s="259">
        <f t="shared" si="105"/>
        <v>63</v>
      </c>
      <c r="X92" s="259">
        <f t="shared" si="105"/>
        <v>-144</v>
      </c>
      <c r="Y92" s="262"/>
      <c r="Z92" s="263">
        <f aca="true" t="shared" si="106" ref="Z92:AH92">Z91-Z88</f>
        <v>85</v>
      </c>
      <c r="AA92" s="260">
        <f t="shared" si="106"/>
        <v>-404</v>
      </c>
      <c r="AB92" s="261">
        <f t="shared" si="106"/>
        <v>0</v>
      </c>
      <c r="AC92" s="264">
        <f t="shared" si="106"/>
        <v>0</v>
      </c>
      <c r="AD92" s="265">
        <f t="shared" si="106"/>
        <v>0</v>
      </c>
      <c r="AE92" s="267">
        <f t="shared" si="106"/>
        <v>-29.75</v>
      </c>
      <c r="AF92" s="263">
        <f t="shared" si="106"/>
        <v>-54</v>
      </c>
      <c r="AG92" s="259">
        <f t="shared" si="106"/>
        <v>11</v>
      </c>
      <c r="AH92" s="268">
        <f t="shared" si="106"/>
        <v>-16</v>
      </c>
    </row>
    <row r="93" spans="1:34" s="270" customFormat="1" ht="15.75" thickBot="1">
      <c r="A93" s="388"/>
      <c r="B93" s="292" t="s">
        <v>83</v>
      </c>
      <c r="C93" s="293">
        <f aca="true" t="shared" si="107" ref="C93:L93">C92/C88</f>
        <v>-0.008651967624895339</v>
      </c>
      <c r="D93" s="294">
        <f t="shared" si="107"/>
        <v>-0.017661225582017662</v>
      </c>
      <c r="E93" s="294">
        <f t="shared" si="107"/>
        <v>-0.0740356698465367</v>
      </c>
      <c r="F93" s="295">
        <f t="shared" si="107"/>
        <v>-0.30963665086887837</v>
      </c>
      <c r="G93" s="296">
        <f t="shared" si="107"/>
        <v>0.12074198988195615</v>
      </c>
      <c r="H93" s="294">
        <f t="shared" si="107"/>
        <v>0.03658352988407688</v>
      </c>
      <c r="I93" s="294">
        <f t="shared" si="107"/>
        <v>0.07568590350047304</v>
      </c>
      <c r="J93" s="297">
        <f t="shared" si="107"/>
        <v>-0.01727447216890595</v>
      </c>
      <c r="K93" s="298">
        <f t="shared" si="107"/>
        <v>-0.0017346053772766695</v>
      </c>
      <c r="L93" s="294">
        <f t="shared" si="107"/>
        <v>-0.36024844720496896</v>
      </c>
      <c r="M93" s="295"/>
      <c r="N93" s="296">
        <f>N92/N88</f>
        <v>1.076086956521739</v>
      </c>
      <c r="O93" s="294">
        <f>O92/O88</f>
        <v>-0.18459069020866772</v>
      </c>
      <c r="P93" s="294">
        <f>P92/P88</f>
        <v>-0.033783783783783786</v>
      </c>
      <c r="Q93" s="294"/>
      <c r="R93" s="294">
        <f aca="true" t="shared" si="108" ref="R93:X93">R92/R88</f>
        <v>-0.30935251798561153</v>
      </c>
      <c r="S93" s="294">
        <f t="shared" si="108"/>
        <v>0.2857142857142857</v>
      </c>
      <c r="T93" s="299">
        <f t="shared" si="108"/>
        <v>0.5579710144927537</v>
      </c>
      <c r="U93" s="300">
        <f t="shared" si="108"/>
        <v>0.012374596720731868</v>
      </c>
      <c r="V93" s="301">
        <f t="shared" si="108"/>
        <v>0.7916666666666666</v>
      </c>
      <c r="W93" s="294">
        <f t="shared" si="108"/>
        <v>0.10396039603960396</v>
      </c>
      <c r="X93" s="294">
        <f t="shared" si="108"/>
        <v>-0.2926829268292683</v>
      </c>
      <c r="Y93" s="297"/>
      <c r="Z93" s="298">
        <f aca="true" t="shared" si="109" ref="Z93:AH93">Z92/Z88</f>
        <v>0.46195652173913043</v>
      </c>
      <c r="AA93" s="295">
        <f t="shared" si="109"/>
        <v>-0.11348314606741573</v>
      </c>
      <c r="AB93" s="296" t="e">
        <f t="shared" si="109"/>
        <v>#DIV/0!</v>
      </c>
      <c r="AC93" s="299" t="e">
        <f t="shared" si="109"/>
        <v>#DIV/0!</v>
      </c>
      <c r="AD93" s="300">
        <f t="shared" si="109"/>
        <v>0</v>
      </c>
      <c r="AE93" s="302">
        <f t="shared" si="109"/>
        <v>-0.032973122748683845</v>
      </c>
      <c r="AF93" s="298">
        <f t="shared" si="109"/>
        <v>-0.5294117647058824</v>
      </c>
      <c r="AG93" s="294">
        <f t="shared" si="109"/>
        <v>0.3333333333333333</v>
      </c>
      <c r="AH93" s="303">
        <f t="shared" si="109"/>
        <v>-0.43243243243243246</v>
      </c>
    </row>
    <row r="94" ht="16.5" thickBot="1" thickTop="1"/>
    <row r="95" spans="1:34" ht="16.5" thickBot="1" thickTop="1">
      <c r="A95" s="218"/>
      <c r="B95" s="219"/>
      <c r="C95" s="394" t="s">
        <v>88</v>
      </c>
      <c r="D95" s="395"/>
      <c r="E95" s="395"/>
      <c r="F95" s="395"/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Q95" s="395"/>
      <c r="R95" s="395"/>
      <c r="S95" s="395"/>
      <c r="T95" s="395"/>
      <c r="U95" s="395"/>
      <c r="V95" s="395"/>
      <c r="W95" s="395"/>
      <c r="X95" s="395"/>
      <c r="Y95" s="395"/>
      <c r="Z95" s="395"/>
      <c r="AA95" s="395"/>
      <c r="AB95" s="395"/>
      <c r="AC95" s="395"/>
      <c r="AD95" s="395"/>
      <c r="AE95" s="395"/>
      <c r="AF95" s="395"/>
      <c r="AG95" s="395"/>
      <c r="AH95" s="396"/>
    </row>
    <row r="96" spans="1:34" ht="31.5" thickBot="1" thickTop="1">
      <c r="A96" s="222"/>
      <c r="B96" s="223" t="s">
        <v>92</v>
      </c>
      <c r="C96" s="224" t="s">
        <v>57</v>
      </c>
      <c r="D96" s="225" t="s">
        <v>58</v>
      </c>
      <c r="E96" s="225" t="s">
        <v>59</v>
      </c>
      <c r="F96" s="226" t="s">
        <v>60</v>
      </c>
      <c r="G96" s="227" t="s">
        <v>61</v>
      </c>
      <c r="H96" s="225" t="s">
        <v>62</v>
      </c>
      <c r="I96" s="225" t="s">
        <v>63</v>
      </c>
      <c r="J96" s="226" t="s">
        <v>64</v>
      </c>
      <c r="K96" s="227" t="s">
        <v>65</v>
      </c>
      <c r="L96" s="225" t="s">
        <v>66</v>
      </c>
      <c r="M96" s="226" t="s">
        <v>67</v>
      </c>
      <c r="N96" s="220" t="s">
        <v>21</v>
      </c>
      <c r="O96" s="225" t="s">
        <v>68</v>
      </c>
      <c r="P96" s="225" t="s">
        <v>69</v>
      </c>
      <c r="Q96" s="228" t="s">
        <v>42</v>
      </c>
      <c r="R96" s="228" t="s">
        <v>9</v>
      </c>
      <c r="S96" s="228" t="s">
        <v>10</v>
      </c>
      <c r="T96" s="220" t="s">
        <v>11</v>
      </c>
      <c r="U96" s="229" t="s">
        <v>70</v>
      </c>
      <c r="V96" s="220" t="s">
        <v>12</v>
      </c>
      <c r="W96" s="225" t="s">
        <v>71</v>
      </c>
      <c r="X96" s="227" t="s">
        <v>99</v>
      </c>
      <c r="Y96" s="226" t="s">
        <v>72</v>
      </c>
      <c r="Z96" s="230" t="s">
        <v>73</v>
      </c>
      <c r="AA96" s="226" t="s">
        <v>74</v>
      </c>
      <c r="AB96" s="230" t="s">
        <v>75</v>
      </c>
      <c r="AC96" s="227" t="s">
        <v>76</v>
      </c>
      <c r="AD96" s="229" t="s">
        <v>77</v>
      </c>
      <c r="AE96" s="231" t="s">
        <v>78</v>
      </c>
      <c r="AF96" s="227" t="s">
        <v>79</v>
      </c>
      <c r="AG96" s="225" t="s">
        <v>80</v>
      </c>
      <c r="AH96" s="232" t="s">
        <v>81</v>
      </c>
    </row>
    <row r="97" spans="1:34" ht="16.5" hidden="1" thickBot="1" thickTop="1">
      <c r="A97" s="390" t="s">
        <v>86</v>
      </c>
      <c r="B97" s="391"/>
      <c r="C97" s="234">
        <f>SUM(Stats2002!B4:B6)</f>
        <v>723</v>
      </c>
      <c r="D97" s="235">
        <f>SUM(Stats2002!C4:C6)</f>
        <v>1132</v>
      </c>
      <c r="E97" s="235">
        <f>SUM(Stats2002!D4:D6)</f>
        <v>733</v>
      </c>
      <c r="F97" s="234">
        <f>SUM(Stats2002!E4:E6)</f>
        <v>202</v>
      </c>
      <c r="G97" s="236">
        <f>SUM(Stats2002!F4:F6)</f>
        <v>817</v>
      </c>
      <c r="H97" s="235">
        <f>SUM(Stats2002!G4:G6)</f>
        <v>5229</v>
      </c>
      <c r="I97" s="235">
        <f>SUM(Stats2002!H4:H6)</f>
        <v>1050</v>
      </c>
      <c r="J97" s="237">
        <f>SUM(Stats2002!I4:I6)</f>
        <v>6</v>
      </c>
      <c r="K97" s="234"/>
      <c r="L97" s="235"/>
      <c r="M97" s="234">
        <f>SUM(Stats2002!M4:M6)</f>
        <v>0</v>
      </c>
      <c r="N97" s="236"/>
      <c r="O97" s="235"/>
      <c r="P97" s="235"/>
      <c r="Q97" s="235">
        <f>SUM(Stats2002!N4:N6)</f>
        <v>0</v>
      </c>
      <c r="R97" s="235">
        <f>SUM(Stats2002!J4:J6)</f>
        <v>184</v>
      </c>
      <c r="S97" s="235">
        <f>SUM(Stats2002!K4:K6)</f>
        <v>23</v>
      </c>
      <c r="T97" s="238">
        <f>SUM(Stats2002!L4:L6)</f>
        <v>35</v>
      </c>
      <c r="U97" s="239">
        <f>SUM(C97:T97)</f>
        <v>10134</v>
      </c>
      <c r="V97" s="240"/>
      <c r="W97" s="235"/>
      <c r="X97" s="234"/>
      <c r="Y97" s="237"/>
      <c r="Z97" s="241"/>
      <c r="AA97" s="234">
        <f>SUM(Stats2002!O4:O6)</f>
        <v>1358</v>
      </c>
      <c r="AB97" s="242">
        <f>SUM(Stats2002!P4:P6)</f>
        <v>3445</v>
      </c>
      <c r="AC97" s="238">
        <f>SUM(Stats2002!Q4:Q6)</f>
        <v>2239</v>
      </c>
      <c r="AD97" s="239">
        <f>SUM(AB97:AC97)</f>
        <v>5684</v>
      </c>
      <c r="AE97" s="243">
        <f>SUM(Stats2002!R4:R6)</f>
        <v>348.75</v>
      </c>
      <c r="AF97" s="234"/>
      <c r="AG97" s="235"/>
      <c r="AH97" s="244"/>
    </row>
    <row r="98" spans="1:34" ht="15.75" hidden="1" thickBot="1">
      <c r="A98" s="392" t="s">
        <v>87</v>
      </c>
      <c r="B98" s="393"/>
      <c r="C98" s="245">
        <f>SUM(Stats2003!B8:B10)</f>
        <v>1041</v>
      </c>
      <c r="D98" s="246">
        <f>SUM(Stats2003!C8:C10)</f>
        <v>1214</v>
      </c>
      <c r="E98" s="246">
        <f>SUM(Stats2003!D8:D10)</f>
        <v>1719</v>
      </c>
      <c r="F98" s="245">
        <f>SUM(Stats2003!E8:E10)</f>
        <v>136</v>
      </c>
      <c r="G98" s="247">
        <f>SUM(Stats2003!F8:F10)</f>
        <v>920</v>
      </c>
      <c r="H98" s="246">
        <f>SUM(Stats2003!G8:G10)</f>
        <v>6012</v>
      </c>
      <c r="I98" s="246">
        <f>SUM(Stats2003!H8:H10)</f>
        <v>1278</v>
      </c>
      <c r="J98" s="248">
        <f>SUM(Stats2003!I8:I10)</f>
        <v>5</v>
      </c>
      <c r="K98" s="245"/>
      <c r="L98" s="246"/>
      <c r="M98" s="245"/>
      <c r="N98" s="247"/>
      <c r="O98" s="246"/>
      <c r="P98" s="246"/>
      <c r="Q98" s="246">
        <f>SUM(Stats2003!O8:O10)</f>
        <v>22</v>
      </c>
      <c r="R98" s="246">
        <f>SUM(Stats2003!J8:J10)</f>
        <v>39</v>
      </c>
      <c r="S98" s="246">
        <f>SUM(Stats2003!K8:K10)</f>
        <v>8</v>
      </c>
      <c r="T98" s="249">
        <f>SUM(Stats2003!L8:L10)</f>
        <v>17</v>
      </c>
      <c r="U98" s="250">
        <f>SUM(C98:T98)</f>
        <v>12411</v>
      </c>
      <c r="V98" s="251">
        <f>SUM(Stats2003!M8:M10)</f>
        <v>57</v>
      </c>
      <c r="W98" s="246">
        <f>SUM(Stats2003!N8:N10)</f>
        <v>0</v>
      </c>
      <c r="X98" s="245"/>
      <c r="Y98" s="248"/>
      <c r="Z98" s="252"/>
      <c r="AA98" s="245">
        <f>SUM(Stats2003!P8:P10)</f>
        <v>2033</v>
      </c>
      <c r="AB98" s="253">
        <f>SUM(Stats2003!Q8:Q10)</f>
        <v>3096</v>
      </c>
      <c r="AC98" s="249">
        <f>SUM(Stats2003!R8:R10)</f>
        <v>1953</v>
      </c>
      <c r="AD98" s="250">
        <f>SUM(AB98:AC98)</f>
        <v>5049</v>
      </c>
      <c r="AE98" s="254">
        <f>SUM(Stats2003!S8:S10)</f>
        <v>161.75</v>
      </c>
      <c r="AF98" s="245"/>
      <c r="AG98" s="246"/>
      <c r="AH98" s="255"/>
    </row>
    <row r="99" spans="1:34" ht="15.75" thickTop="1">
      <c r="A99" s="386">
        <v>2004</v>
      </c>
      <c r="B99" s="256" t="s">
        <v>19</v>
      </c>
      <c r="C99" s="245">
        <f>SUM(Stats2004!B8:B10)</f>
        <v>1469</v>
      </c>
      <c r="D99" s="246">
        <f>SUM(Stats2004!C8:C10)</f>
        <v>1500</v>
      </c>
      <c r="E99" s="246">
        <f>SUM(Stats2004!D8:D10)</f>
        <v>1717</v>
      </c>
      <c r="F99" s="245">
        <f>SUM(Stats2004!E8:E10)</f>
        <v>187</v>
      </c>
      <c r="G99" s="247">
        <f>SUM(Stats2004!F8:F10)</f>
        <v>1279</v>
      </c>
      <c r="H99" s="246">
        <f>SUM(Stats2004!G8:G10)</f>
        <v>8067</v>
      </c>
      <c r="I99" s="246">
        <f>SUM(Stats2004!H8:H10)</f>
        <v>2031</v>
      </c>
      <c r="J99" s="248">
        <f>SUM(Stats2004!I8:I10)</f>
        <v>5</v>
      </c>
      <c r="K99" s="245"/>
      <c r="L99" s="246"/>
      <c r="M99" s="245"/>
      <c r="N99" s="247">
        <f>SUM(Stats2004!V8:V10)</f>
        <v>71</v>
      </c>
      <c r="O99" s="246">
        <f>SUM(Stats2004!Z8:Z10)</f>
        <v>0</v>
      </c>
      <c r="P99" s="246">
        <f>SUM(Stats2004!U8:U10)</f>
        <v>131</v>
      </c>
      <c r="Q99" s="246">
        <f>SUM(Stats2004!O8:O10)</f>
        <v>10</v>
      </c>
      <c r="R99" s="246">
        <f>SUM(Stats2004!J8:J10)</f>
        <v>67</v>
      </c>
      <c r="S99" s="246">
        <f>SUM(Stats2004!K8:K10)</f>
        <v>10</v>
      </c>
      <c r="T99" s="249">
        <f>SUM(Stats2004!L8:L10)</f>
        <v>24</v>
      </c>
      <c r="U99" s="250">
        <f>SUM(C99:T99)</f>
        <v>16568</v>
      </c>
      <c r="V99" s="251">
        <f>SUM(Stats2004!M8:M10)</f>
        <v>86</v>
      </c>
      <c r="W99" s="246">
        <f>SUM(Stats2004!N8:N10)</f>
        <v>664</v>
      </c>
      <c r="X99" s="245"/>
      <c r="Y99" s="248">
        <f>SUM(Stats2004!P8:P10)</f>
        <v>322</v>
      </c>
      <c r="Z99" s="252"/>
      <c r="AA99" s="245">
        <f>SUM(Stats2004!Q8:Q10)</f>
        <v>4046</v>
      </c>
      <c r="AB99" s="253">
        <f>SUM(Stats2004!R8:R10)</f>
        <v>6293</v>
      </c>
      <c r="AC99" s="249">
        <f>SUM(Stats2004!S8:S10)</f>
        <v>3627</v>
      </c>
      <c r="AD99" s="250">
        <f>SUM(AB99:AC99)</f>
        <v>9920</v>
      </c>
      <c r="AE99" s="254">
        <f>SUM(Stats2004!T8:T10)</f>
        <v>820.5</v>
      </c>
      <c r="AF99" s="245">
        <f>SUM(Stats2004!W8:W10)</f>
        <v>0</v>
      </c>
      <c r="AG99" s="246">
        <f>SUM(Stats2004!X8:X10)</f>
        <v>0</v>
      </c>
      <c r="AH99" s="255">
        <f>SUM(Stats2004!Y8:Y10)</f>
        <v>0</v>
      </c>
    </row>
    <row r="100" spans="1:34" ht="15">
      <c r="A100" s="387"/>
      <c r="B100" s="257" t="s">
        <v>82</v>
      </c>
      <c r="C100" s="258">
        <f aca="true" t="shared" si="110" ref="C100:AH100">C99-C98</f>
        <v>428</v>
      </c>
      <c r="D100" s="259">
        <f t="shared" si="110"/>
        <v>286</v>
      </c>
      <c r="E100" s="259">
        <f t="shared" si="110"/>
        <v>-2</v>
      </c>
      <c r="F100" s="260">
        <f t="shared" si="110"/>
        <v>51</v>
      </c>
      <c r="G100" s="261">
        <f t="shared" si="110"/>
        <v>359</v>
      </c>
      <c r="H100" s="259">
        <f t="shared" si="110"/>
        <v>2055</v>
      </c>
      <c r="I100" s="259">
        <f t="shared" si="110"/>
        <v>753</v>
      </c>
      <c r="J100" s="262">
        <f t="shared" si="110"/>
        <v>0</v>
      </c>
      <c r="K100" s="259">
        <f t="shared" si="110"/>
        <v>0</v>
      </c>
      <c r="L100" s="259">
        <f t="shared" si="110"/>
        <v>0</v>
      </c>
      <c r="M100" s="262">
        <f t="shared" si="110"/>
        <v>0</v>
      </c>
      <c r="N100" s="263">
        <f t="shared" si="110"/>
        <v>71</v>
      </c>
      <c r="O100" s="259">
        <f t="shared" si="110"/>
        <v>0</v>
      </c>
      <c r="P100" s="259">
        <f t="shared" si="110"/>
        <v>131</v>
      </c>
      <c r="Q100" s="259">
        <f t="shared" si="110"/>
        <v>-12</v>
      </c>
      <c r="R100" s="259">
        <f t="shared" si="110"/>
        <v>28</v>
      </c>
      <c r="S100" s="259">
        <f t="shared" si="110"/>
        <v>2</v>
      </c>
      <c r="T100" s="264">
        <f t="shared" si="110"/>
        <v>7</v>
      </c>
      <c r="U100" s="265">
        <f t="shared" si="110"/>
        <v>4157</v>
      </c>
      <c r="V100" s="266">
        <f t="shared" si="110"/>
        <v>29</v>
      </c>
      <c r="W100" s="259">
        <f t="shared" si="110"/>
        <v>664</v>
      </c>
      <c r="X100" s="260"/>
      <c r="Y100" s="262">
        <f t="shared" si="110"/>
        <v>322</v>
      </c>
      <c r="Z100" s="263">
        <f t="shared" si="110"/>
        <v>0</v>
      </c>
      <c r="AA100" s="260">
        <f t="shared" si="110"/>
        <v>2013</v>
      </c>
      <c r="AB100" s="261">
        <f t="shared" si="110"/>
        <v>3197</v>
      </c>
      <c r="AC100" s="264">
        <f t="shared" si="110"/>
        <v>1674</v>
      </c>
      <c r="AD100" s="265">
        <f t="shared" si="110"/>
        <v>4871</v>
      </c>
      <c r="AE100" s="267">
        <f t="shared" si="110"/>
        <v>658.75</v>
      </c>
      <c r="AF100" s="259">
        <f t="shared" si="110"/>
        <v>0</v>
      </c>
      <c r="AG100" s="259">
        <f t="shared" si="110"/>
        <v>0</v>
      </c>
      <c r="AH100" s="268">
        <f t="shared" si="110"/>
        <v>0</v>
      </c>
    </row>
    <row r="101" spans="1:34" ht="15.75" thickBot="1">
      <c r="A101" s="397"/>
      <c r="B101" s="269" t="s">
        <v>83</v>
      </c>
      <c r="C101" s="270">
        <f aca="true" t="shared" si="111" ref="C101:AE101">C100/C98</f>
        <v>0.4111431316042267</v>
      </c>
      <c r="D101" s="271">
        <f t="shared" si="111"/>
        <v>0.2355848434925865</v>
      </c>
      <c r="E101" s="271">
        <f t="shared" si="111"/>
        <v>-0.0011634671320535194</v>
      </c>
      <c r="F101" s="272">
        <f t="shared" si="111"/>
        <v>0.375</v>
      </c>
      <c r="G101" s="273">
        <f t="shared" si="111"/>
        <v>0.39021739130434785</v>
      </c>
      <c r="H101" s="271">
        <f t="shared" si="111"/>
        <v>0.34181636726546905</v>
      </c>
      <c r="I101" s="271">
        <f t="shared" si="111"/>
        <v>0.5892018779342723</v>
      </c>
      <c r="J101" s="274">
        <f t="shared" si="111"/>
        <v>0</v>
      </c>
      <c r="K101" s="271"/>
      <c r="L101" s="271"/>
      <c r="M101" s="305"/>
      <c r="N101" s="275"/>
      <c r="O101" s="271"/>
      <c r="P101" s="271"/>
      <c r="Q101" s="271">
        <f t="shared" si="111"/>
        <v>-0.5454545454545454</v>
      </c>
      <c r="R101" s="271">
        <f t="shared" si="111"/>
        <v>0.717948717948718</v>
      </c>
      <c r="S101" s="271">
        <f t="shared" si="111"/>
        <v>0.25</v>
      </c>
      <c r="T101" s="276">
        <f t="shared" si="111"/>
        <v>0.4117647058823529</v>
      </c>
      <c r="U101" s="277">
        <f t="shared" si="111"/>
        <v>0.3349448070260253</v>
      </c>
      <c r="V101" s="306">
        <f t="shared" si="111"/>
        <v>0.5087719298245614</v>
      </c>
      <c r="W101" s="271"/>
      <c r="X101" s="272"/>
      <c r="Y101" s="305"/>
      <c r="Z101" s="275"/>
      <c r="AA101" s="272">
        <f t="shared" si="111"/>
        <v>0.9901623216920806</v>
      </c>
      <c r="AB101" s="273">
        <f t="shared" si="111"/>
        <v>1.0326227390180878</v>
      </c>
      <c r="AC101" s="276">
        <f t="shared" si="111"/>
        <v>0.8571428571428571</v>
      </c>
      <c r="AD101" s="277">
        <f t="shared" si="111"/>
        <v>0.9647454941572589</v>
      </c>
      <c r="AE101" s="279">
        <f t="shared" si="111"/>
        <v>4.072642967542504</v>
      </c>
      <c r="AF101" s="271"/>
      <c r="AG101" s="271"/>
      <c r="AH101" s="307"/>
    </row>
    <row r="102" spans="1:34" ht="15">
      <c r="A102" s="389">
        <v>2005</v>
      </c>
      <c r="B102" s="256" t="s">
        <v>19</v>
      </c>
      <c r="C102" s="245">
        <f>SUM(Stats2005!B9:B11)</f>
        <v>1640</v>
      </c>
      <c r="D102" s="246">
        <f>SUM(Stats2005!C9:C11)</f>
        <v>1940</v>
      </c>
      <c r="E102" s="246">
        <f>SUM(Stats2005!D9:D11)</f>
        <v>2198</v>
      </c>
      <c r="F102" s="245">
        <f>SUM(Stats2005!E9:E11)</f>
        <v>366</v>
      </c>
      <c r="G102" s="247">
        <f>SUM(Stats2005!F9:F11)</f>
        <v>1075</v>
      </c>
      <c r="H102" s="246">
        <f>SUM(Stats2005!G9:G11)</f>
        <v>7715</v>
      </c>
      <c r="I102" s="246">
        <f>SUM(Stats2005!H9:H11)</f>
        <v>2257</v>
      </c>
      <c r="J102" s="248">
        <f>SUM(Stats2005!I9:I11)</f>
        <v>103</v>
      </c>
      <c r="K102" s="245">
        <f>SUM(Stats2005!J9:J11)</f>
        <v>108</v>
      </c>
      <c r="L102" s="246">
        <f>SUM(Stats2005!K9:K11)</f>
        <v>32</v>
      </c>
      <c r="M102" s="245">
        <f>SUM(Stats2005!P9:P11)</f>
        <v>4</v>
      </c>
      <c r="N102" s="247">
        <f>SUM(Stats2005!L9:L11)</f>
        <v>445</v>
      </c>
      <c r="O102" s="246">
        <f>SUM(Stats2005!M9:M11)</f>
        <v>57</v>
      </c>
      <c r="P102" s="246">
        <f>SUM(Stats2005!N9:N11)</f>
        <v>133</v>
      </c>
      <c r="Q102" s="246">
        <f>SUM(Stats2005!O9:O11)</f>
        <v>4</v>
      </c>
      <c r="R102" s="246">
        <f>SUM(Stats2005!Q9:Q11)</f>
        <v>67</v>
      </c>
      <c r="S102" s="246">
        <f>SUM(Stats2005!R9:R11)</f>
        <v>4</v>
      </c>
      <c r="T102" s="249">
        <f>SUM(Stats2005!S9:S11)</f>
        <v>47</v>
      </c>
      <c r="U102" s="250">
        <f>SUM(C102:T102)</f>
        <v>18195</v>
      </c>
      <c r="V102" s="251">
        <f>SUM(Stats2005!U9:U11)</f>
        <v>77</v>
      </c>
      <c r="W102" s="246">
        <f>SUM(Stats2005!V9:V11)</f>
        <v>705</v>
      </c>
      <c r="X102" s="245" t="s">
        <v>98</v>
      </c>
      <c r="Y102" s="248">
        <f>SUM(Stats2005!W9:W11)</f>
        <v>323</v>
      </c>
      <c r="Z102" s="252">
        <f>SUM(Stats2005!X9:X11)</f>
        <v>1150</v>
      </c>
      <c r="AA102" s="245">
        <f>SUM(Stats2005!Y9:Y11)</f>
        <v>4887</v>
      </c>
      <c r="AB102" s="253">
        <f>SUM(Stats2005!Z9:Z11)</f>
        <v>6911</v>
      </c>
      <c r="AC102" s="249">
        <f>SUM(Stats2005!AA9:AA11)</f>
        <v>3366</v>
      </c>
      <c r="AD102" s="250">
        <f>SUM(AB102:AC102)</f>
        <v>10277</v>
      </c>
      <c r="AE102" s="254">
        <f>SUM(Stats2005!AC9:AC11)</f>
        <v>659</v>
      </c>
      <c r="AF102" s="245">
        <f>SUM(Stats2005!AD9:AD11)</f>
        <v>21</v>
      </c>
      <c r="AG102" s="246">
        <f>SUM(Stats2005!AE9:AE11)</f>
        <v>7</v>
      </c>
      <c r="AH102" s="255">
        <f>SUM(Stats2005!AF9:AF11)</f>
        <v>2</v>
      </c>
    </row>
    <row r="103" spans="1:34" ht="15">
      <c r="A103" s="389"/>
      <c r="B103" s="257" t="s">
        <v>82</v>
      </c>
      <c r="C103" s="258">
        <f aca="true" t="shared" si="112" ref="C103:AH103">C102-C99</f>
        <v>171</v>
      </c>
      <c r="D103" s="259">
        <f t="shared" si="112"/>
        <v>440</v>
      </c>
      <c r="E103" s="259">
        <f t="shared" si="112"/>
        <v>481</v>
      </c>
      <c r="F103" s="260">
        <f t="shared" si="112"/>
        <v>179</v>
      </c>
      <c r="G103" s="261">
        <f t="shared" si="112"/>
        <v>-204</v>
      </c>
      <c r="H103" s="259">
        <f t="shared" si="112"/>
        <v>-352</v>
      </c>
      <c r="I103" s="259">
        <f t="shared" si="112"/>
        <v>226</v>
      </c>
      <c r="J103" s="262">
        <f t="shared" si="112"/>
        <v>98</v>
      </c>
      <c r="K103" s="259">
        <f t="shared" si="112"/>
        <v>108</v>
      </c>
      <c r="L103" s="259">
        <f t="shared" si="112"/>
        <v>32</v>
      </c>
      <c r="M103" s="262">
        <f t="shared" si="112"/>
        <v>4</v>
      </c>
      <c r="N103" s="263">
        <f t="shared" si="112"/>
        <v>374</v>
      </c>
      <c r="O103" s="259">
        <f t="shared" si="112"/>
        <v>57</v>
      </c>
      <c r="P103" s="259">
        <f t="shared" si="112"/>
        <v>2</v>
      </c>
      <c r="Q103" s="259">
        <f t="shared" si="112"/>
        <v>-6</v>
      </c>
      <c r="R103" s="259">
        <f t="shared" si="112"/>
        <v>0</v>
      </c>
      <c r="S103" s="259">
        <f t="shared" si="112"/>
        <v>-6</v>
      </c>
      <c r="T103" s="264">
        <f t="shared" si="112"/>
        <v>23</v>
      </c>
      <c r="U103" s="265">
        <f t="shared" si="112"/>
        <v>1627</v>
      </c>
      <c r="V103" s="266">
        <f t="shared" si="112"/>
        <v>-9</v>
      </c>
      <c r="W103" s="259">
        <f t="shared" si="112"/>
        <v>41</v>
      </c>
      <c r="X103" s="260"/>
      <c r="Y103" s="262">
        <f t="shared" si="112"/>
        <v>1</v>
      </c>
      <c r="Z103" s="261">
        <f t="shared" si="112"/>
        <v>1150</v>
      </c>
      <c r="AA103" s="260">
        <f t="shared" si="112"/>
        <v>841</v>
      </c>
      <c r="AB103" s="261">
        <f t="shared" si="112"/>
        <v>618</v>
      </c>
      <c r="AC103" s="264">
        <f t="shared" si="112"/>
        <v>-261</v>
      </c>
      <c r="AD103" s="265">
        <f t="shared" si="112"/>
        <v>357</v>
      </c>
      <c r="AE103" s="267">
        <f t="shared" si="112"/>
        <v>-161.5</v>
      </c>
      <c r="AF103" s="261">
        <f t="shared" si="112"/>
        <v>21</v>
      </c>
      <c r="AG103" s="259">
        <f t="shared" si="112"/>
        <v>7</v>
      </c>
      <c r="AH103" s="268">
        <f t="shared" si="112"/>
        <v>2</v>
      </c>
    </row>
    <row r="104" spans="1:34" ht="15.75" thickBot="1">
      <c r="A104" s="389"/>
      <c r="B104" s="269" t="s">
        <v>83</v>
      </c>
      <c r="C104" s="270">
        <f aca="true" t="shared" si="113" ref="C104:AE104">C103/C99</f>
        <v>0.11640571817562968</v>
      </c>
      <c r="D104" s="281">
        <f t="shared" si="113"/>
        <v>0.29333333333333333</v>
      </c>
      <c r="E104" s="281">
        <f t="shared" si="113"/>
        <v>0.28013977868375073</v>
      </c>
      <c r="F104" s="282">
        <f t="shared" si="113"/>
        <v>0.9572192513368984</v>
      </c>
      <c r="G104" s="283">
        <f t="shared" si="113"/>
        <v>-0.1594996090695856</v>
      </c>
      <c r="H104" s="281">
        <f t="shared" si="113"/>
        <v>-0.04363456055534895</v>
      </c>
      <c r="I104" s="281">
        <f t="shared" si="113"/>
        <v>0.11127523387493846</v>
      </c>
      <c r="J104" s="284">
        <f t="shared" si="113"/>
        <v>19.6</v>
      </c>
      <c r="K104" s="281"/>
      <c r="L104" s="281"/>
      <c r="M104" s="305"/>
      <c r="N104" s="285">
        <f t="shared" si="113"/>
        <v>5.267605633802817</v>
      </c>
      <c r="O104" s="281"/>
      <c r="P104" s="281">
        <f t="shared" si="113"/>
        <v>0.015267175572519083</v>
      </c>
      <c r="Q104" s="281">
        <f t="shared" si="113"/>
        <v>-0.6</v>
      </c>
      <c r="R104" s="281">
        <f t="shared" si="113"/>
        <v>0</v>
      </c>
      <c r="S104" s="281">
        <f t="shared" si="113"/>
        <v>-0.6</v>
      </c>
      <c r="T104" s="286">
        <f t="shared" si="113"/>
        <v>0.9583333333333334</v>
      </c>
      <c r="U104" s="287">
        <f t="shared" si="113"/>
        <v>0.09820135200386287</v>
      </c>
      <c r="V104" s="288">
        <f t="shared" si="113"/>
        <v>-0.10465116279069768</v>
      </c>
      <c r="W104" s="281">
        <f t="shared" si="113"/>
        <v>0.061746987951807226</v>
      </c>
      <c r="X104" s="272"/>
      <c r="Y104" s="305">
        <f t="shared" si="113"/>
        <v>0.003105590062111801</v>
      </c>
      <c r="Z104" s="283"/>
      <c r="AA104" s="282">
        <f t="shared" si="113"/>
        <v>0.2078596144340089</v>
      </c>
      <c r="AB104" s="283">
        <f t="shared" si="113"/>
        <v>0.09820435404417607</v>
      </c>
      <c r="AC104" s="286">
        <f t="shared" si="113"/>
        <v>-0.07196029776674938</v>
      </c>
      <c r="AD104" s="287">
        <f t="shared" si="113"/>
        <v>0.03598790322580645</v>
      </c>
      <c r="AE104" s="289">
        <f t="shared" si="113"/>
        <v>-0.19683120048750763</v>
      </c>
      <c r="AF104" s="283"/>
      <c r="AG104" s="281"/>
      <c r="AH104" s="307"/>
    </row>
    <row r="105" spans="1:34" ht="15">
      <c r="A105" s="386">
        <v>2006</v>
      </c>
      <c r="B105" s="256" t="s">
        <v>19</v>
      </c>
      <c r="C105" s="245">
        <f>SUM(Stats2006!B9:B11)</f>
        <v>1903</v>
      </c>
      <c r="D105" s="246">
        <f>SUM(Stats2006!C9:C11)</f>
        <v>2296</v>
      </c>
      <c r="E105" s="246">
        <f>SUM(Stats2006!D9:D11)</f>
        <v>2133</v>
      </c>
      <c r="F105" s="245">
        <f>SUM(Stats2006!E9:E11)</f>
        <v>339</v>
      </c>
      <c r="G105" s="247">
        <f>SUM(Stats2006!F9:F11)</f>
        <v>952</v>
      </c>
      <c r="H105" s="246">
        <f>SUM(Stats2006!G9:G11)</f>
        <v>9948</v>
      </c>
      <c r="I105" s="246">
        <f>SUM(Stats2006!H9:H11)</f>
        <v>1878</v>
      </c>
      <c r="J105" s="248">
        <f>SUM(Stats2006!I9:I11)</f>
        <v>146</v>
      </c>
      <c r="K105" s="245">
        <f>SUM(Stats2006!J9:J11)</f>
        <v>243</v>
      </c>
      <c r="L105" s="246">
        <f>SUM(Stats2006!K9:K11)</f>
        <v>36</v>
      </c>
      <c r="M105" s="245">
        <f>SUM(Stats2006!P9:P11)</f>
        <v>8</v>
      </c>
      <c r="N105" s="247">
        <f>SUM(Stats2006!L9:L11)</f>
        <v>200</v>
      </c>
      <c r="O105" s="246">
        <f>SUM(Stats2006!M9:M11)</f>
        <v>128</v>
      </c>
      <c r="P105" s="246">
        <f>SUM(Stats2006!N9:N11)</f>
        <v>351</v>
      </c>
      <c r="Q105" s="246">
        <f>SUM(Stats2006!O9:O11)</f>
        <v>3</v>
      </c>
      <c r="R105" s="246">
        <f>SUM(Stats2006!Q9:Q11)</f>
        <v>100</v>
      </c>
      <c r="S105" s="246">
        <f>SUM(Stats2006!R9:R11)</f>
        <v>2</v>
      </c>
      <c r="T105" s="249">
        <f>SUM(Stats2006!S9:S11)</f>
        <v>9</v>
      </c>
      <c r="U105" s="250">
        <f>SUM(C105:T105)</f>
        <v>20675</v>
      </c>
      <c r="V105" s="251">
        <f>SUM(Stats2006!U9:U11)</f>
        <v>25</v>
      </c>
      <c r="W105" s="246">
        <f>SUM(Stats2006!V9:V11)</f>
        <v>724</v>
      </c>
      <c r="X105" s="246">
        <f>SUM(Stats2006!W9:W11)</f>
        <v>0</v>
      </c>
      <c r="Y105" s="248">
        <f>SUM(Stats2006!X9:X11)</f>
        <v>387</v>
      </c>
      <c r="Z105" s="252">
        <f>SUM(Stats2006!Y9:Y11)</f>
        <v>1719</v>
      </c>
      <c r="AA105" s="245">
        <f>SUM(Stats2006!Z9:Z11)</f>
        <v>6090</v>
      </c>
      <c r="AB105" s="253">
        <f>SUM(Stats2006!AA9:AA11)</f>
        <v>8915</v>
      </c>
      <c r="AC105" s="249">
        <f>SUM(Stats2006!AB9:AB11)</f>
        <v>4635</v>
      </c>
      <c r="AD105" s="250">
        <f>SUM(AB105:AC105)</f>
        <v>13550</v>
      </c>
      <c r="AE105" s="254">
        <f>SUM(Stats2006!AD9:AD11)</f>
        <v>649</v>
      </c>
      <c r="AF105" s="245">
        <f>SUM(Stats2006!AE9:AE11)</f>
        <v>20</v>
      </c>
      <c r="AG105" s="246">
        <f>SUM(Stats2006!AF9:AF11)</f>
        <v>14</v>
      </c>
      <c r="AH105" s="255">
        <f>SUM(Stats2006!AG9:AG11)</f>
        <v>4</v>
      </c>
    </row>
    <row r="106" spans="1:34" ht="15">
      <c r="A106" s="387"/>
      <c r="B106" s="257" t="s">
        <v>82</v>
      </c>
      <c r="C106" s="258">
        <f aca="true" t="shared" si="114" ref="C106:AH106">C105-C102</f>
        <v>263</v>
      </c>
      <c r="D106" s="259">
        <f t="shared" si="114"/>
        <v>356</v>
      </c>
      <c r="E106" s="259">
        <f t="shared" si="114"/>
        <v>-65</v>
      </c>
      <c r="F106" s="260">
        <f t="shared" si="114"/>
        <v>-27</v>
      </c>
      <c r="G106" s="261">
        <f t="shared" si="114"/>
        <v>-123</v>
      </c>
      <c r="H106" s="259">
        <f t="shared" si="114"/>
        <v>2233</v>
      </c>
      <c r="I106" s="259">
        <f t="shared" si="114"/>
        <v>-379</v>
      </c>
      <c r="J106" s="262">
        <f t="shared" si="114"/>
        <v>43</v>
      </c>
      <c r="K106" s="263">
        <f t="shared" si="114"/>
        <v>135</v>
      </c>
      <c r="L106" s="259">
        <f t="shared" si="114"/>
        <v>4</v>
      </c>
      <c r="M106" s="260">
        <f t="shared" si="114"/>
        <v>4</v>
      </c>
      <c r="N106" s="261">
        <f t="shared" si="114"/>
        <v>-245</v>
      </c>
      <c r="O106" s="259">
        <f t="shared" si="114"/>
        <v>71</v>
      </c>
      <c r="P106" s="259">
        <f t="shared" si="114"/>
        <v>218</v>
      </c>
      <c r="Q106" s="259">
        <f t="shared" si="114"/>
        <v>-1</v>
      </c>
      <c r="R106" s="259">
        <f t="shared" si="114"/>
        <v>33</v>
      </c>
      <c r="S106" s="259">
        <f t="shared" si="114"/>
        <v>-2</v>
      </c>
      <c r="T106" s="264">
        <f t="shared" si="114"/>
        <v>-38</v>
      </c>
      <c r="U106" s="265">
        <f t="shared" si="114"/>
        <v>2480</v>
      </c>
      <c r="V106" s="266">
        <f t="shared" si="114"/>
        <v>-52</v>
      </c>
      <c r="W106" s="259">
        <f t="shared" si="114"/>
        <v>19</v>
      </c>
      <c r="X106" s="259"/>
      <c r="Y106" s="262">
        <f t="shared" si="114"/>
        <v>64</v>
      </c>
      <c r="Z106" s="263">
        <f t="shared" si="114"/>
        <v>569</v>
      </c>
      <c r="AA106" s="260">
        <f t="shared" si="114"/>
        <v>1203</v>
      </c>
      <c r="AB106" s="261">
        <f t="shared" si="114"/>
        <v>2004</v>
      </c>
      <c r="AC106" s="264">
        <f t="shared" si="114"/>
        <v>1269</v>
      </c>
      <c r="AD106" s="265">
        <f t="shared" si="114"/>
        <v>3273</v>
      </c>
      <c r="AE106" s="267">
        <f t="shared" si="114"/>
        <v>-10</v>
      </c>
      <c r="AF106" s="263">
        <f t="shared" si="114"/>
        <v>-1</v>
      </c>
      <c r="AG106" s="259">
        <f t="shared" si="114"/>
        <v>7</v>
      </c>
      <c r="AH106" s="268">
        <f t="shared" si="114"/>
        <v>2</v>
      </c>
    </row>
    <row r="107" spans="1:34" ht="15.75" thickBot="1">
      <c r="A107" s="388"/>
      <c r="B107" s="292" t="s">
        <v>83</v>
      </c>
      <c r="C107" s="293">
        <f aca="true" t="shared" si="115" ref="C107:AH107">C106/C102</f>
        <v>0.1603658536585366</v>
      </c>
      <c r="D107" s="294">
        <f t="shared" si="115"/>
        <v>0.18350515463917524</v>
      </c>
      <c r="E107" s="294">
        <f t="shared" si="115"/>
        <v>-0.029572338489535943</v>
      </c>
      <c r="F107" s="295">
        <f t="shared" si="115"/>
        <v>-0.07377049180327869</v>
      </c>
      <c r="G107" s="296">
        <f t="shared" si="115"/>
        <v>-0.1144186046511628</v>
      </c>
      <c r="H107" s="294">
        <f t="shared" si="115"/>
        <v>0.28943616331821126</v>
      </c>
      <c r="I107" s="294">
        <f t="shared" si="115"/>
        <v>-0.16792202038103676</v>
      </c>
      <c r="J107" s="297">
        <f t="shared" si="115"/>
        <v>0.4174757281553398</v>
      </c>
      <c r="K107" s="298">
        <f t="shared" si="115"/>
        <v>1.25</v>
      </c>
      <c r="L107" s="294">
        <f t="shared" si="115"/>
        <v>0.125</v>
      </c>
      <c r="M107" s="295">
        <f t="shared" si="115"/>
        <v>1</v>
      </c>
      <c r="N107" s="296">
        <f t="shared" si="115"/>
        <v>-0.550561797752809</v>
      </c>
      <c r="O107" s="294">
        <f t="shared" si="115"/>
        <v>1.2456140350877194</v>
      </c>
      <c r="P107" s="294">
        <f t="shared" si="115"/>
        <v>1.6390977443609023</v>
      </c>
      <c r="Q107" s="294">
        <f t="shared" si="115"/>
        <v>-0.25</v>
      </c>
      <c r="R107" s="294">
        <f t="shared" si="115"/>
        <v>0.4925373134328358</v>
      </c>
      <c r="S107" s="294">
        <f t="shared" si="115"/>
        <v>-0.5</v>
      </c>
      <c r="T107" s="299">
        <f t="shared" si="115"/>
        <v>-0.8085106382978723</v>
      </c>
      <c r="U107" s="300">
        <f t="shared" si="115"/>
        <v>0.1363011816433086</v>
      </c>
      <c r="V107" s="301">
        <f t="shared" si="115"/>
        <v>-0.6753246753246753</v>
      </c>
      <c r="W107" s="294">
        <f t="shared" si="115"/>
        <v>0.02695035460992908</v>
      </c>
      <c r="X107" s="294"/>
      <c r="Y107" s="297">
        <f t="shared" si="115"/>
        <v>0.19814241486068113</v>
      </c>
      <c r="Z107" s="298">
        <f t="shared" si="115"/>
        <v>0.49478260869565216</v>
      </c>
      <c r="AA107" s="295">
        <f t="shared" si="115"/>
        <v>0.2461632903621854</v>
      </c>
      <c r="AB107" s="296">
        <f t="shared" si="115"/>
        <v>0.28997250759658516</v>
      </c>
      <c r="AC107" s="299">
        <f t="shared" si="115"/>
        <v>0.3770053475935829</v>
      </c>
      <c r="AD107" s="300">
        <f t="shared" si="115"/>
        <v>0.3184781551036295</v>
      </c>
      <c r="AE107" s="302">
        <f t="shared" si="115"/>
        <v>-0.015174506828528073</v>
      </c>
      <c r="AF107" s="298">
        <f t="shared" si="115"/>
        <v>-0.047619047619047616</v>
      </c>
      <c r="AG107" s="294">
        <f t="shared" si="115"/>
        <v>1</v>
      </c>
      <c r="AH107" s="303">
        <f t="shared" si="115"/>
        <v>1</v>
      </c>
    </row>
    <row r="108" spans="1:34" ht="15.75" thickTop="1">
      <c r="A108" s="386">
        <v>2007</v>
      </c>
      <c r="B108" s="256" t="s">
        <v>19</v>
      </c>
      <c r="C108" s="245">
        <f>SUM(Stats2007!B9:B11)</f>
        <v>2762</v>
      </c>
      <c r="D108" s="245">
        <f>SUM(Stats2007!C9:C11)</f>
        <v>2989</v>
      </c>
      <c r="E108" s="245">
        <f>SUM(Stats2007!D9:D11)</f>
        <v>3422</v>
      </c>
      <c r="F108" s="245">
        <f>SUM(Stats2007!E9:E11)</f>
        <v>391</v>
      </c>
      <c r="G108" s="245">
        <f>SUM(Stats2007!F9:F11)</f>
        <v>1081</v>
      </c>
      <c r="H108" s="245">
        <f>SUM(Stats2007!G9:G11)</f>
        <v>11976</v>
      </c>
      <c r="I108" s="245">
        <f>SUM(Stats2007!H9:H11)</f>
        <v>2050</v>
      </c>
      <c r="J108" s="245">
        <f>SUM(Stats2007!I9:I11)</f>
        <v>213</v>
      </c>
      <c r="K108" s="245">
        <f>SUM(Stats2007!J9:J11)</f>
        <v>270</v>
      </c>
      <c r="L108" s="245">
        <f>SUM(Stats2007!K9:K11)</f>
        <v>36</v>
      </c>
      <c r="M108" s="245">
        <f>SUM(Stats2007!P9:P11)</f>
        <v>0</v>
      </c>
      <c r="N108" s="245">
        <f>SUM(Stats2007!L9:L11)</f>
        <v>332</v>
      </c>
      <c r="O108" s="245">
        <f>SUM(Stats2007!M9:M11)</f>
        <v>164</v>
      </c>
      <c r="P108" s="245">
        <f>SUM(Stats2007!N9:N11)</f>
        <v>401</v>
      </c>
      <c r="Q108" s="245">
        <f>SUM(Stats2007!P9:P11)</f>
        <v>0</v>
      </c>
      <c r="R108" s="245">
        <f>SUM(Stats2007!Q9:Q11)</f>
        <v>11</v>
      </c>
      <c r="S108" s="245">
        <f>SUM(Stats2007!R9:R11)</f>
        <v>5</v>
      </c>
      <c r="T108" s="245">
        <f>SUM(Stats2007!S9:S11)</f>
        <v>102</v>
      </c>
      <c r="U108" s="250">
        <f>SUM(C108:T108)</f>
        <v>26205</v>
      </c>
      <c r="V108" s="245">
        <f>SUM(Stats2007!U9:U11)</f>
        <v>30</v>
      </c>
      <c r="W108" s="245">
        <f>SUM(Stats2007!V9:V11)</f>
        <v>756</v>
      </c>
      <c r="X108" s="245">
        <f>SUM(Stats2007!W9:W11)</f>
        <v>114</v>
      </c>
      <c r="Y108" s="245">
        <f>SUM(Stats2007!X9:X11)</f>
        <v>294</v>
      </c>
      <c r="Z108" s="245">
        <f>SUM(Stats2007!Y9:Y11)</f>
        <v>1276</v>
      </c>
      <c r="AA108" s="245">
        <f>SUM(Stats2007!Z9:Z11)</f>
        <v>5040</v>
      </c>
      <c r="AB108" s="245">
        <f>SUM(Stats2007!AA9:AA11)</f>
        <v>7156</v>
      </c>
      <c r="AC108" s="245">
        <f>SUM(Stats2007!AB9:AB11)</f>
        <v>3859</v>
      </c>
      <c r="AD108" s="250">
        <f>SUM(AB108:AC108)</f>
        <v>11015</v>
      </c>
      <c r="AE108" s="245">
        <f>SUM(Stats2007!AD9:AD11)</f>
        <v>1157</v>
      </c>
      <c r="AF108" s="245">
        <f>SUM(Stats2007!AE9:AE11)</f>
        <v>80</v>
      </c>
      <c r="AG108" s="245">
        <f>SUM(Stats2007!AF9:AF11)</f>
        <v>41</v>
      </c>
      <c r="AH108" s="245">
        <f>SUM(Stats2007!AG9:AG11)</f>
        <v>34</v>
      </c>
    </row>
    <row r="109" spans="1:34" ht="15">
      <c r="A109" s="387"/>
      <c r="B109" s="257" t="s">
        <v>82</v>
      </c>
      <c r="C109" s="258">
        <f aca="true" t="shared" si="116" ref="C109:AH109">C108-C105</f>
        <v>859</v>
      </c>
      <c r="D109" s="259">
        <f t="shared" si="116"/>
        <v>693</v>
      </c>
      <c r="E109" s="259">
        <f t="shared" si="116"/>
        <v>1289</v>
      </c>
      <c r="F109" s="260">
        <f t="shared" si="116"/>
        <v>52</v>
      </c>
      <c r="G109" s="261">
        <f t="shared" si="116"/>
        <v>129</v>
      </c>
      <c r="H109" s="259">
        <f t="shared" si="116"/>
        <v>2028</v>
      </c>
      <c r="I109" s="259">
        <f t="shared" si="116"/>
        <v>172</v>
      </c>
      <c r="J109" s="262">
        <f t="shared" si="116"/>
        <v>67</v>
      </c>
      <c r="K109" s="263">
        <f t="shared" si="116"/>
        <v>27</v>
      </c>
      <c r="L109" s="259">
        <f t="shared" si="116"/>
        <v>0</v>
      </c>
      <c r="M109" s="260">
        <f t="shared" si="116"/>
        <v>-8</v>
      </c>
      <c r="N109" s="261">
        <f t="shared" si="116"/>
        <v>132</v>
      </c>
      <c r="O109" s="259">
        <f t="shared" si="116"/>
        <v>36</v>
      </c>
      <c r="P109" s="259">
        <f t="shared" si="116"/>
        <v>50</v>
      </c>
      <c r="Q109" s="259">
        <f t="shared" si="116"/>
        <v>-3</v>
      </c>
      <c r="R109" s="259">
        <f t="shared" si="116"/>
        <v>-89</v>
      </c>
      <c r="S109" s="259">
        <f t="shared" si="116"/>
        <v>3</v>
      </c>
      <c r="T109" s="264">
        <f t="shared" si="116"/>
        <v>93</v>
      </c>
      <c r="U109" s="265">
        <f t="shared" si="116"/>
        <v>5530</v>
      </c>
      <c r="V109" s="266">
        <f t="shared" si="116"/>
        <v>5</v>
      </c>
      <c r="W109" s="259">
        <f t="shared" si="116"/>
        <v>32</v>
      </c>
      <c r="X109" s="259">
        <f t="shared" si="116"/>
        <v>114</v>
      </c>
      <c r="Y109" s="262">
        <f t="shared" si="116"/>
        <v>-93</v>
      </c>
      <c r="Z109" s="263">
        <f t="shared" si="116"/>
        <v>-443</v>
      </c>
      <c r="AA109" s="260">
        <f t="shared" si="116"/>
        <v>-1050</v>
      </c>
      <c r="AB109" s="261">
        <f t="shared" si="116"/>
        <v>-1759</v>
      </c>
      <c r="AC109" s="264">
        <f t="shared" si="116"/>
        <v>-776</v>
      </c>
      <c r="AD109" s="265">
        <f t="shared" si="116"/>
        <v>-2535</v>
      </c>
      <c r="AE109" s="267">
        <f t="shared" si="116"/>
        <v>508</v>
      </c>
      <c r="AF109" s="263">
        <f t="shared" si="116"/>
        <v>60</v>
      </c>
      <c r="AG109" s="259">
        <f t="shared" si="116"/>
        <v>27</v>
      </c>
      <c r="AH109" s="268">
        <f t="shared" si="116"/>
        <v>30</v>
      </c>
    </row>
    <row r="110" spans="1:34" ht="15.75" thickBot="1">
      <c r="A110" s="388"/>
      <c r="B110" s="292" t="s">
        <v>83</v>
      </c>
      <c r="C110" s="293">
        <f>C109/C105</f>
        <v>0.45139253809774044</v>
      </c>
      <c r="D110" s="294">
        <f aca="true" t="shared" si="117" ref="D110:AH110">D109/D105</f>
        <v>0.3018292682926829</v>
      </c>
      <c r="E110" s="294">
        <f t="shared" si="117"/>
        <v>0.6043131739334271</v>
      </c>
      <c r="F110" s="295">
        <f t="shared" si="117"/>
        <v>0.15339233038348082</v>
      </c>
      <c r="G110" s="296">
        <f t="shared" si="117"/>
        <v>0.13550420168067226</v>
      </c>
      <c r="H110" s="294">
        <f t="shared" si="117"/>
        <v>0.20386007237635706</v>
      </c>
      <c r="I110" s="294">
        <f t="shared" si="117"/>
        <v>0.09158679446219382</v>
      </c>
      <c r="J110" s="297">
        <f t="shared" si="117"/>
        <v>0.4589041095890411</v>
      </c>
      <c r="K110" s="298">
        <f t="shared" si="117"/>
        <v>0.1111111111111111</v>
      </c>
      <c r="L110" s="294">
        <f t="shared" si="117"/>
        <v>0</v>
      </c>
      <c r="M110" s="295">
        <f t="shared" si="117"/>
        <v>-1</v>
      </c>
      <c r="N110" s="296">
        <f t="shared" si="117"/>
        <v>0.66</v>
      </c>
      <c r="O110" s="294">
        <f t="shared" si="117"/>
        <v>0.28125</v>
      </c>
      <c r="P110" s="294">
        <f t="shared" si="117"/>
        <v>0.14245014245014245</v>
      </c>
      <c r="Q110" s="294">
        <f t="shared" si="117"/>
        <v>-1</v>
      </c>
      <c r="R110" s="294">
        <f t="shared" si="117"/>
        <v>-0.89</v>
      </c>
      <c r="S110" s="294">
        <f t="shared" si="117"/>
        <v>1.5</v>
      </c>
      <c r="T110" s="299">
        <f t="shared" si="117"/>
        <v>10.333333333333334</v>
      </c>
      <c r="U110" s="300">
        <f t="shared" si="117"/>
        <v>0.2674727932285369</v>
      </c>
      <c r="V110" s="301">
        <f t="shared" si="117"/>
        <v>0.2</v>
      </c>
      <c r="W110" s="294">
        <f t="shared" si="117"/>
        <v>0.04419889502762431</v>
      </c>
      <c r="X110" s="294" t="e">
        <f t="shared" si="117"/>
        <v>#DIV/0!</v>
      </c>
      <c r="Y110" s="297">
        <f t="shared" si="117"/>
        <v>-0.24031007751937986</v>
      </c>
      <c r="Z110" s="298">
        <f t="shared" si="117"/>
        <v>-0.25770796974985455</v>
      </c>
      <c r="AA110" s="295">
        <f t="shared" si="117"/>
        <v>-0.1724137931034483</v>
      </c>
      <c r="AB110" s="296">
        <f t="shared" si="117"/>
        <v>-0.1973079080201907</v>
      </c>
      <c r="AC110" s="299">
        <f t="shared" si="117"/>
        <v>-0.1674217907227616</v>
      </c>
      <c r="AD110" s="300">
        <f t="shared" si="117"/>
        <v>-0.18708487084870848</v>
      </c>
      <c r="AE110" s="302">
        <f t="shared" si="117"/>
        <v>0.7827426810477658</v>
      </c>
      <c r="AF110" s="298">
        <f t="shared" si="117"/>
        <v>3</v>
      </c>
      <c r="AG110" s="294">
        <f t="shared" si="117"/>
        <v>1.9285714285714286</v>
      </c>
      <c r="AH110" s="303">
        <f t="shared" si="117"/>
        <v>7.5</v>
      </c>
    </row>
    <row r="111" spans="1:34" ht="15.75" thickTop="1">
      <c r="A111" s="386">
        <v>2008</v>
      </c>
      <c r="B111" s="256" t="s">
        <v>19</v>
      </c>
      <c r="C111" s="245">
        <f>SUM(Stats2008!B9:B11)</f>
        <v>3860</v>
      </c>
      <c r="D111" s="245">
        <f>SUM(Stats2008!C9:C11)</f>
        <v>3363</v>
      </c>
      <c r="E111" s="245">
        <f>SUM(Stats2008!D9:D11)</f>
        <v>4315</v>
      </c>
      <c r="F111" s="245">
        <f>SUM(Stats2008!E9:E11)</f>
        <v>485</v>
      </c>
      <c r="G111" s="245">
        <f>SUM(Stats2008!F9:F11)</f>
        <v>1248</v>
      </c>
      <c r="H111" s="245">
        <f>SUM(Stats2008!G9:G11)</f>
        <v>12389</v>
      </c>
      <c r="I111" s="245">
        <f>SUM(Stats2008!H9:H11)</f>
        <v>1961</v>
      </c>
      <c r="J111" s="245">
        <f>SUM(Stats2008!I9:I11)</f>
        <v>241</v>
      </c>
      <c r="K111" s="245">
        <f>SUM(Stats2008!J9:J11)</f>
        <v>467</v>
      </c>
      <c r="L111" s="245">
        <f>SUM(Stats2008!K9:K11)</f>
        <v>55</v>
      </c>
      <c r="M111" s="245">
        <f>SUM(Stats2008!L9:L11)</f>
        <v>328</v>
      </c>
      <c r="N111" s="245">
        <f>SUM(Stats2008!L9:L11)</f>
        <v>328</v>
      </c>
      <c r="O111" s="245">
        <f>SUM(Stats2008!M9:M11)</f>
        <v>196</v>
      </c>
      <c r="P111" s="245">
        <f>SUM(Stats2008!N9:N11)</f>
        <v>754</v>
      </c>
      <c r="Q111" s="245">
        <f>SUM(Stats2008!P12:P14)</f>
        <v>0</v>
      </c>
      <c r="R111" s="245">
        <f>SUM(Stats2008!Q9:Q11)</f>
        <v>87</v>
      </c>
      <c r="S111" s="245">
        <f>SUM(Stats2008!R9:R11)</f>
        <v>12</v>
      </c>
      <c r="T111" s="245">
        <f>SUM(Stats2008!S9:S11)</f>
        <v>73</v>
      </c>
      <c r="U111" s="250">
        <f>SUM(C111:T111)</f>
        <v>30162</v>
      </c>
      <c r="V111" s="245">
        <f>SUM(Stats2008!U9:U11)</f>
        <v>19</v>
      </c>
      <c r="W111" s="245">
        <f>SUM(Stats2008!V9:V11)</f>
        <v>877</v>
      </c>
      <c r="X111" s="245">
        <f>SUM(Stats2008!W9:W11)</f>
        <v>153</v>
      </c>
      <c r="Y111" s="245">
        <f>SUM(Stats2008!X9:X11)</f>
        <v>652</v>
      </c>
      <c r="Z111" s="245">
        <f>SUM(Stats2008!Y9:Y11)</f>
        <v>1230</v>
      </c>
      <c r="AA111" s="245">
        <f>SUM(Stats2008!Z9:Z11)</f>
        <v>6074</v>
      </c>
      <c r="AB111" s="245">
        <f>SUM(Stats2008!AA9:AA11)</f>
        <v>8422</v>
      </c>
      <c r="AC111" s="245">
        <f>SUM(Stats2008!AB9:AB11)</f>
        <v>4503</v>
      </c>
      <c r="AD111" s="250">
        <f>SUM(AB111:AC111)</f>
        <v>12925</v>
      </c>
      <c r="AE111" s="245">
        <f>SUM(Stats2008!AD9:AD11)</f>
        <v>968.5</v>
      </c>
      <c r="AF111" s="245">
        <f>SUM(Stats2008!AE9:AE11)</f>
        <v>93</v>
      </c>
      <c r="AG111" s="245">
        <f>SUM(Stats2008!AF9:AF11)</f>
        <v>61</v>
      </c>
      <c r="AH111" s="245">
        <f>SUM(Stats2008!AG9:AG11)</f>
        <v>41</v>
      </c>
    </row>
    <row r="112" spans="1:34" ht="15">
      <c r="A112" s="387"/>
      <c r="B112" s="257" t="s">
        <v>82</v>
      </c>
      <c r="C112" s="258">
        <f aca="true" t="shared" si="118" ref="C112:AH112">C111-C108</f>
        <v>1098</v>
      </c>
      <c r="D112" s="259">
        <f t="shared" si="118"/>
        <v>374</v>
      </c>
      <c r="E112" s="259">
        <f t="shared" si="118"/>
        <v>893</v>
      </c>
      <c r="F112" s="260">
        <f t="shared" si="118"/>
        <v>94</v>
      </c>
      <c r="G112" s="261">
        <f t="shared" si="118"/>
        <v>167</v>
      </c>
      <c r="H112" s="259">
        <f t="shared" si="118"/>
        <v>413</v>
      </c>
      <c r="I112" s="259">
        <f t="shared" si="118"/>
        <v>-89</v>
      </c>
      <c r="J112" s="262">
        <f t="shared" si="118"/>
        <v>28</v>
      </c>
      <c r="K112" s="263">
        <f t="shared" si="118"/>
        <v>197</v>
      </c>
      <c r="L112" s="259">
        <f t="shared" si="118"/>
        <v>19</v>
      </c>
      <c r="M112" s="260">
        <f t="shared" si="118"/>
        <v>328</v>
      </c>
      <c r="N112" s="261">
        <f t="shared" si="118"/>
        <v>-4</v>
      </c>
      <c r="O112" s="259">
        <f t="shared" si="118"/>
        <v>32</v>
      </c>
      <c r="P112" s="259">
        <f t="shared" si="118"/>
        <v>353</v>
      </c>
      <c r="Q112" s="259">
        <f t="shared" si="118"/>
        <v>0</v>
      </c>
      <c r="R112" s="259">
        <f t="shared" si="118"/>
        <v>76</v>
      </c>
      <c r="S112" s="259">
        <f t="shared" si="118"/>
        <v>7</v>
      </c>
      <c r="T112" s="264">
        <f t="shared" si="118"/>
        <v>-29</v>
      </c>
      <c r="U112" s="265">
        <f t="shared" si="118"/>
        <v>3957</v>
      </c>
      <c r="V112" s="266">
        <f t="shared" si="118"/>
        <v>-11</v>
      </c>
      <c r="W112" s="259">
        <f t="shared" si="118"/>
        <v>121</v>
      </c>
      <c r="X112" s="259">
        <f t="shared" si="118"/>
        <v>39</v>
      </c>
      <c r="Y112" s="262">
        <f t="shared" si="118"/>
        <v>358</v>
      </c>
      <c r="Z112" s="263">
        <f t="shared" si="118"/>
        <v>-46</v>
      </c>
      <c r="AA112" s="260">
        <f t="shared" si="118"/>
        <v>1034</v>
      </c>
      <c r="AB112" s="261">
        <f t="shared" si="118"/>
        <v>1266</v>
      </c>
      <c r="AC112" s="264">
        <f t="shared" si="118"/>
        <v>644</v>
      </c>
      <c r="AD112" s="265">
        <f t="shared" si="118"/>
        <v>1910</v>
      </c>
      <c r="AE112" s="267">
        <f t="shared" si="118"/>
        <v>-188.5</v>
      </c>
      <c r="AF112" s="263">
        <f t="shared" si="118"/>
        <v>13</v>
      </c>
      <c r="AG112" s="259">
        <f t="shared" si="118"/>
        <v>20</v>
      </c>
      <c r="AH112" s="268">
        <f t="shared" si="118"/>
        <v>7</v>
      </c>
    </row>
    <row r="113" spans="1:34" ht="15.75" thickBot="1">
      <c r="A113" s="388"/>
      <c r="B113" s="292" t="s">
        <v>83</v>
      </c>
      <c r="C113" s="293">
        <f aca="true" t="shared" si="119" ref="C113:AH113">C112/C108</f>
        <v>0.39753801593048516</v>
      </c>
      <c r="D113" s="294">
        <f t="shared" si="119"/>
        <v>0.1251254600200736</v>
      </c>
      <c r="E113" s="294">
        <f t="shared" si="119"/>
        <v>0.26095850379894797</v>
      </c>
      <c r="F113" s="295">
        <f t="shared" si="119"/>
        <v>0.24040920716112532</v>
      </c>
      <c r="G113" s="296">
        <f t="shared" si="119"/>
        <v>0.15448658649398705</v>
      </c>
      <c r="H113" s="294">
        <f t="shared" si="119"/>
        <v>0.03448563794255177</v>
      </c>
      <c r="I113" s="294">
        <f t="shared" si="119"/>
        <v>-0.04341463414634146</v>
      </c>
      <c r="J113" s="297">
        <f t="shared" si="119"/>
        <v>0.13145539906103287</v>
      </c>
      <c r="K113" s="298">
        <f t="shared" si="119"/>
        <v>0.7296296296296296</v>
      </c>
      <c r="L113" s="294">
        <f t="shared" si="119"/>
        <v>0.5277777777777778</v>
      </c>
      <c r="M113" s="295" t="e">
        <f t="shared" si="119"/>
        <v>#DIV/0!</v>
      </c>
      <c r="N113" s="296">
        <f t="shared" si="119"/>
        <v>-0.012048192771084338</v>
      </c>
      <c r="O113" s="294">
        <f t="shared" si="119"/>
        <v>0.1951219512195122</v>
      </c>
      <c r="P113" s="294">
        <f t="shared" si="119"/>
        <v>0.8802992518703242</v>
      </c>
      <c r="Q113" s="294" t="e">
        <f t="shared" si="119"/>
        <v>#DIV/0!</v>
      </c>
      <c r="R113" s="294">
        <f t="shared" si="119"/>
        <v>6.909090909090909</v>
      </c>
      <c r="S113" s="294">
        <f t="shared" si="119"/>
        <v>1.4</v>
      </c>
      <c r="T113" s="299">
        <f t="shared" si="119"/>
        <v>-0.28431372549019607</v>
      </c>
      <c r="U113" s="300">
        <f t="shared" si="119"/>
        <v>0.15100171722953634</v>
      </c>
      <c r="V113" s="301">
        <f t="shared" si="119"/>
        <v>-0.36666666666666664</v>
      </c>
      <c r="W113" s="294">
        <f t="shared" si="119"/>
        <v>0.16005291005291006</v>
      </c>
      <c r="X113" s="294">
        <f t="shared" si="119"/>
        <v>0.34210526315789475</v>
      </c>
      <c r="Y113" s="297">
        <f t="shared" si="119"/>
        <v>1.217687074829932</v>
      </c>
      <c r="Z113" s="298">
        <f t="shared" si="119"/>
        <v>-0.03605015673981191</v>
      </c>
      <c r="AA113" s="295">
        <f t="shared" si="119"/>
        <v>0.20515873015873015</v>
      </c>
      <c r="AB113" s="296">
        <f t="shared" si="119"/>
        <v>0.17691447736165455</v>
      </c>
      <c r="AC113" s="299">
        <f t="shared" si="119"/>
        <v>0.16688261207566726</v>
      </c>
      <c r="AD113" s="300">
        <f t="shared" si="119"/>
        <v>0.17339990921470722</v>
      </c>
      <c r="AE113" s="302">
        <f t="shared" si="119"/>
        <v>-0.16292134831460675</v>
      </c>
      <c r="AF113" s="298">
        <f t="shared" si="119"/>
        <v>0.1625</v>
      </c>
      <c r="AG113" s="294">
        <f t="shared" si="119"/>
        <v>0.4878048780487805</v>
      </c>
      <c r="AH113" s="303">
        <f t="shared" si="119"/>
        <v>0.20588235294117646</v>
      </c>
    </row>
    <row r="114" spans="1:34" ht="15.75" thickTop="1">
      <c r="A114" s="386">
        <v>2009</v>
      </c>
      <c r="B114" s="256" t="s">
        <v>19</v>
      </c>
      <c r="C114" s="330">
        <f>SUM(Stats2009!B9:B11)</f>
        <v>3454</v>
      </c>
      <c r="D114" s="331">
        <f>SUM(Stats2009!C9:C11)</f>
        <v>4174</v>
      </c>
      <c r="E114" s="331">
        <f>SUM(Stats2009!D9:D11)</f>
        <v>6431</v>
      </c>
      <c r="F114" s="333">
        <f>SUM(Stats2009!E9:E11)</f>
        <v>493</v>
      </c>
      <c r="G114" s="334">
        <f>SUM(Stats2009!F9:F11)</f>
        <v>1679</v>
      </c>
      <c r="H114" s="331">
        <f>SUM(Stats2009!G9:G11)</f>
        <v>14956</v>
      </c>
      <c r="I114" s="333">
        <f>SUM(Stats2009!H9:H11)</f>
        <v>3654</v>
      </c>
      <c r="J114" s="335">
        <f>SUM(Stats2009!I9:I11)</f>
        <v>295</v>
      </c>
      <c r="K114" s="334">
        <f>SUM(Stats2009!J9:J11)</f>
        <v>1039</v>
      </c>
      <c r="L114" s="331">
        <f>SUM(Stats2009!K9:K11)</f>
        <v>84</v>
      </c>
      <c r="M114" s="333"/>
      <c r="N114" s="334">
        <f>SUM(Stats2009!L9:L11)</f>
        <v>358</v>
      </c>
      <c r="O114" s="331">
        <f>SUM(Stats2009!M9:M11)</f>
        <v>324</v>
      </c>
      <c r="P114" s="331">
        <f>SUM(Stats2009!N9:N11)</f>
        <v>1044</v>
      </c>
      <c r="Q114" s="331"/>
      <c r="R114" s="331">
        <f>SUM(Stats2009!Q9:Q11)</f>
        <v>144</v>
      </c>
      <c r="S114" s="331">
        <f>SUM(Stats2009!R9:R11)</f>
        <v>6</v>
      </c>
      <c r="T114" s="333">
        <f>SUM(Stats2009!S9:S11)</f>
        <v>294</v>
      </c>
      <c r="U114" s="336">
        <f>SUM(Stats2009!T9:T11)</f>
        <v>38581</v>
      </c>
      <c r="V114" s="339">
        <f>SUM(Stats2009!U9:U11)</f>
        <v>6</v>
      </c>
      <c r="W114" s="338">
        <f>SUM(Stats2009!V9:V11)</f>
        <v>793</v>
      </c>
      <c r="X114" s="331">
        <f>SUM(Stats2009!W9:W11)</f>
        <v>18</v>
      </c>
      <c r="Y114" s="333">
        <f>SUM(Stats2009!X9:X11)</f>
        <v>0</v>
      </c>
      <c r="Z114" s="334">
        <f>SUM(Stats2009!Y9:Y11)</f>
        <v>1527</v>
      </c>
      <c r="AA114" s="335">
        <f>SUM(Stats2009!Z9:Z11)</f>
        <v>7746</v>
      </c>
      <c r="AB114" s="338">
        <f>SUM(Stats2009!AA9:AA11)</f>
        <v>0</v>
      </c>
      <c r="AC114" s="333">
        <f>SUM(Stats2009!AB9:AB11)</f>
        <v>0</v>
      </c>
      <c r="AD114" s="337">
        <f>SUM(Stats2009!AC9:AC11)</f>
        <v>28602</v>
      </c>
      <c r="AE114" s="340">
        <f>SUM(Stats2009!AD9:AD11)</f>
        <v>1009.75</v>
      </c>
      <c r="AF114" s="338">
        <f>SUM(Stats2009!AE9:AE11)</f>
        <v>85</v>
      </c>
      <c r="AG114" s="331">
        <f>SUM(Stats2009!AF9:AF11)</f>
        <v>45</v>
      </c>
      <c r="AH114" s="332">
        <f>SUM(Stats2009!AG9:AG11)</f>
        <v>12</v>
      </c>
    </row>
    <row r="115" spans="1:34" ht="15">
      <c r="A115" s="387"/>
      <c r="B115" s="257" t="s">
        <v>82</v>
      </c>
      <c r="C115" s="258">
        <f aca="true" t="shared" si="120" ref="C115:L115">C114-C111</f>
        <v>-406</v>
      </c>
      <c r="D115" s="259">
        <f t="shared" si="120"/>
        <v>811</v>
      </c>
      <c r="E115" s="259">
        <f t="shared" si="120"/>
        <v>2116</v>
      </c>
      <c r="F115" s="260">
        <f t="shared" si="120"/>
        <v>8</v>
      </c>
      <c r="G115" s="261">
        <f t="shared" si="120"/>
        <v>431</v>
      </c>
      <c r="H115" s="259">
        <f t="shared" si="120"/>
        <v>2567</v>
      </c>
      <c r="I115" s="259">
        <f t="shared" si="120"/>
        <v>1693</v>
      </c>
      <c r="J115" s="262">
        <f t="shared" si="120"/>
        <v>54</v>
      </c>
      <c r="K115" s="263">
        <f t="shared" si="120"/>
        <v>572</v>
      </c>
      <c r="L115" s="259">
        <f t="shared" si="120"/>
        <v>29</v>
      </c>
      <c r="M115" s="260"/>
      <c r="N115" s="261">
        <f>N114-N111</f>
        <v>30</v>
      </c>
      <c r="O115" s="259">
        <f>O114-O111</f>
        <v>128</v>
      </c>
      <c r="P115" s="259">
        <f>P114-P111</f>
        <v>290</v>
      </c>
      <c r="Q115" s="259"/>
      <c r="R115" s="259">
        <f aca="true" t="shared" si="121" ref="R115:AH115">R114-R111</f>
        <v>57</v>
      </c>
      <c r="S115" s="259">
        <f t="shared" si="121"/>
        <v>-6</v>
      </c>
      <c r="T115" s="264">
        <f t="shared" si="121"/>
        <v>221</v>
      </c>
      <c r="U115" s="265">
        <f t="shared" si="121"/>
        <v>8419</v>
      </c>
      <c r="V115" s="266">
        <f t="shared" si="121"/>
        <v>-13</v>
      </c>
      <c r="W115" s="259">
        <f t="shared" si="121"/>
        <v>-84</v>
      </c>
      <c r="X115" s="259">
        <f t="shared" si="121"/>
        <v>-135</v>
      </c>
      <c r="Y115" s="262">
        <f t="shared" si="121"/>
        <v>-652</v>
      </c>
      <c r="Z115" s="263">
        <f t="shared" si="121"/>
        <v>297</v>
      </c>
      <c r="AA115" s="260">
        <f t="shared" si="121"/>
        <v>1672</v>
      </c>
      <c r="AB115" s="261">
        <f t="shared" si="121"/>
        <v>-8422</v>
      </c>
      <c r="AC115" s="264">
        <f t="shared" si="121"/>
        <v>-4503</v>
      </c>
      <c r="AD115" s="265">
        <f t="shared" si="121"/>
        <v>15677</v>
      </c>
      <c r="AE115" s="267">
        <f t="shared" si="121"/>
        <v>41.25</v>
      </c>
      <c r="AF115" s="263">
        <f t="shared" si="121"/>
        <v>-8</v>
      </c>
      <c r="AG115" s="259">
        <f t="shared" si="121"/>
        <v>-16</v>
      </c>
      <c r="AH115" s="268">
        <f t="shared" si="121"/>
        <v>-29</v>
      </c>
    </row>
    <row r="116" spans="1:34" ht="15.75" thickBot="1">
      <c r="A116" s="388"/>
      <c r="B116" s="292" t="s">
        <v>83</v>
      </c>
      <c r="C116" s="293">
        <f aca="true" t="shared" si="122" ref="C116:L116">C115/C111</f>
        <v>-0.10518134715025906</v>
      </c>
      <c r="D116" s="294">
        <f t="shared" si="122"/>
        <v>0.24115373178709484</v>
      </c>
      <c r="E116" s="294">
        <f t="shared" si="122"/>
        <v>0.4903823870220162</v>
      </c>
      <c r="F116" s="295">
        <f t="shared" si="122"/>
        <v>0.016494845360824743</v>
      </c>
      <c r="G116" s="296">
        <f t="shared" si="122"/>
        <v>0.3453525641025641</v>
      </c>
      <c r="H116" s="294">
        <f t="shared" si="122"/>
        <v>0.2071999354265881</v>
      </c>
      <c r="I116" s="294">
        <f t="shared" si="122"/>
        <v>0.8633350331463538</v>
      </c>
      <c r="J116" s="297">
        <f t="shared" si="122"/>
        <v>0.22406639004149378</v>
      </c>
      <c r="K116" s="298">
        <f t="shared" si="122"/>
        <v>1.2248394004282654</v>
      </c>
      <c r="L116" s="294">
        <f t="shared" si="122"/>
        <v>0.5272727272727272</v>
      </c>
      <c r="M116" s="295"/>
      <c r="N116" s="296">
        <f>N115/N111</f>
        <v>0.09146341463414634</v>
      </c>
      <c r="O116" s="294">
        <f>O115/O111</f>
        <v>0.6530612244897959</v>
      </c>
      <c r="P116" s="294">
        <f>P115/P111</f>
        <v>0.38461538461538464</v>
      </c>
      <c r="Q116" s="294"/>
      <c r="R116" s="294">
        <f aca="true" t="shared" si="123" ref="R116:AH116">R115/R111</f>
        <v>0.6551724137931034</v>
      </c>
      <c r="S116" s="294">
        <f t="shared" si="123"/>
        <v>-0.5</v>
      </c>
      <c r="T116" s="299">
        <f t="shared" si="123"/>
        <v>3.0273972602739727</v>
      </c>
      <c r="U116" s="300">
        <f t="shared" si="123"/>
        <v>0.27912605264902857</v>
      </c>
      <c r="V116" s="301">
        <f t="shared" si="123"/>
        <v>-0.6842105263157895</v>
      </c>
      <c r="W116" s="294">
        <f t="shared" si="123"/>
        <v>-0.09578107183580388</v>
      </c>
      <c r="X116" s="294">
        <f t="shared" si="123"/>
        <v>-0.8823529411764706</v>
      </c>
      <c r="Y116" s="297">
        <f t="shared" si="123"/>
        <v>-1</v>
      </c>
      <c r="Z116" s="298">
        <f t="shared" si="123"/>
        <v>0.24146341463414633</v>
      </c>
      <c r="AA116" s="295">
        <f t="shared" si="123"/>
        <v>0.2752716496542641</v>
      </c>
      <c r="AB116" s="296">
        <f t="shared" si="123"/>
        <v>-1</v>
      </c>
      <c r="AC116" s="299">
        <f t="shared" si="123"/>
        <v>-1</v>
      </c>
      <c r="AD116" s="300">
        <f t="shared" si="123"/>
        <v>1.2129206963249517</v>
      </c>
      <c r="AE116" s="302">
        <f t="shared" si="123"/>
        <v>0.04259163655136809</v>
      </c>
      <c r="AF116" s="298">
        <f t="shared" si="123"/>
        <v>-0.08602150537634409</v>
      </c>
      <c r="AG116" s="294">
        <f t="shared" si="123"/>
        <v>-0.26229508196721313</v>
      </c>
      <c r="AH116" s="303">
        <f t="shared" si="123"/>
        <v>-0.7073170731707317</v>
      </c>
    </row>
    <row r="117" spans="1:34" ht="15.75" thickTop="1">
      <c r="A117" s="386">
        <v>2010</v>
      </c>
      <c r="B117" s="256" t="s">
        <v>19</v>
      </c>
      <c r="C117" s="245">
        <f>SUM(Stats2010!B9:B11)</f>
        <v>3968</v>
      </c>
      <c r="D117" s="245">
        <f>SUM(Stats2010!C9:C11)</f>
        <v>4443</v>
      </c>
      <c r="E117" s="245">
        <f>SUM(Stats2010!D9:D11)</f>
        <v>5528</v>
      </c>
      <c r="F117" s="245">
        <f>SUM(Stats2010!E9:E11)</f>
        <v>821</v>
      </c>
      <c r="G117" s="245">
        <f>SUM(Stats2010!F9:F11)</f>
        <v>2225</v>
      </c>
      <c r="H117" s="245">
        <f>SUM(Stats2010!G9:G11)</f>
        <v>18090</v>
      </c>
      <c r="I117" s="245">
        <f>SUM(Stats2010!H9:H11)</f>
        <v>4211</v>
      </c>
      <c r="J117" s="245">
        <f>SUM(Stats2010!I9:I11)</f>
        <v>607</v>
      </c>
      <c r="K117" s="245">
        <f>SUM(Stats2010!J9:J11)</f>
        <v>932</v>
      </c>
      <c r="L117" s="245">
        <f>SUM(Stats2010!K9:K11)</f>
        <v>72</v>
      </c>
      <c r="M117" s="245"/>
      <c r="N117" s="245">
        <f>SUM(Stats2010!L9:L11)</f>
        <v>319</v>
      </c>
      <c r="O117" s="245">
        <f>SUM(Stats2010!M9:M11)</f>
        <v>429</v>
      </c>
      <c r="P117" s="331">
        <f>SUM(Stats2010!N9:N11)</f>
        <v>1282</v>
      </c>
      <c r="Q117" s="331"/>
      <c r="R117" s="331">
        <f>SUM(Stats2010!Q9:Q11)</f>
        <v>100</v>
      </c>
      <c r="S117" s="331">
        <f>SUM(Stats2010!R9:R11)</f>
        <v>4</v>
      </c>
      <c r="T117" s="333">
        <f>SUM(Stats2010!S9:S11)</f>
        <v>386</v>
      </c>
      <c r="U117" s="337">
        <f>SUM(Stats2010!T9:T11)</f>
        <v>43530</v>
      </c>
      <c r="V117" s="338">
        <f>SUM(Stats2010!U9:U11)</f>
        <v>19</v>
      </c>
      <c r="W117" s="331">
        <f>SUM(Stats2010!V9:V11)</f>
        <v>787</v>
      </c>
      <c r="X117" s="331">
        <f>SUM(Stats2010!W9:W11)</f>
        <v>244</v>
      </c>
      <c r="Y117" s="333">
        <f>SUM(Stats2010!X9:X11)</f>
        <v>0</v>
      </c>
      <c r="Z117" s="334">
        <f>SUM(Stats2010!Y9:Y11)</f>
        <v>853</v>
      </c>
      <c r="AA117" s="333">
        <f>SUM(Stats2010!Z9:Z11)</f>
        <v>5980</v>
      </c>
      <c r="AB117" s="334">
        <f>SUM(Stats2010!AA9:AA11)</f>
        <v>0</v>
      </c>
      <c r="AC117" s="333">
        <f>SUM(Stats2010!AB9:AB11)</f>
        <v>0</v>
      </c>
      <c r="AD117" s="337">
        <f>SUM(Stats2010!AC9:AC11)</f>
        <v>34285</v>
      </c>
      <c r="AE117" s="338">
        <f>SUM(Stats2010!AD9:AD11)</f>
        <v>733.4</v>
      </c>
      <c r="AF117" s="331">
        <f>SUM(Stats2010!AE9:AE11)</f>
        <v>71</v>
      </c>
      <c r="AG117" s="331">
        <f>SUM(Stats2010!AF9:AF11)</f>
        <v>26</v>
      </c>
      <c r="AH117" s="332">
        <f>SUM(Stats2010!AG9:AG11)</f>
        <v>14</v>
      </c>
    </row>
    <row r="118" spans="1:34" ht="15">
      <c r="A118" s="387"/>
      <c r="B118" s="257" t="s">
        <v>82</v>
      </c>
      <c r="C118" s="258">
        <f aca="true" t="shared" si="124" ref="C118:L118">C117-C114</f>
        <v>514</v>
      </c>
      <c r="D118" s="259">
        <f t="shared" si="124"/>
        <v>269</v>
      </c>
      <c r="E118" s="259">
        <f t="shared" si="124"/>
        <v>-903</v>
      </c>
      <c r="F118" s="260">
        <f t="shared" si="124"/>
        <v>328</v>
      </c>
      <c r="G118" s="261">
        <f t="shared" si="124"/>
        <v>546</v>
      </c>
      <c r="H118" s="259">
        <f t="shared" si="124"/>
        <v>3134</v>
      </c>
      <c r="I118" s="259">
        <f t="shared" si="124"/>
        <v>557</v>
      </c>
      <c r="J118" s="262">
        <f t="shared" si="124"/>
        <v>312</v>
      </c>
      <c r="K118" s="263">
        <f t="shared" si="124"/>
        <v>-107</v>
      </c>
      <c r="L118" s="259">
        <f t="shared" si="124"/>
        <v>-12</v>
      </c>
      <c r="M118" s="260"/>
      <c r="N118" s="261">
        <f>N117-N114</f>
        <v>-39</v>
      </c>
      <c r="O118" s="259">
        <f>O117-O114</f>
        <v>105</v>
      </c>
      <c r="P118" s="259">
        <f>P117-P114</f>
        <v>238</v>
      </c>
      <c r="Q118" s="259"/>
      <c r="R118" s="259">
        <f aca="true" t="shared" si="125" ref="R118:AH118">R117-R114</f>
        <v>-44</v>
      </c>
      <c r="S118" s="259">
        <f t="shared" si="125"/>
        <v>-2</v>
      </c>
      <c r="T118" s="264">
        <f t="shared" si="125"/>
        <v>92</v>
      </c>
      <c r="U118" s="265">
        <f t="shared" si="125"/>
        <v>4949</v>
      </c>
      <c r="V118" s="266">
        <f t="shared" si="125"/>
        <v>13</v>
      </c>
      <c r="W118" s="259">
        <f t="shared" si="125"/>
        <v>-6</v>
      </c>
      <c r="X118" s="259">
        <f t="shared" si="125"/>
        <v>226</v>
      </c>
      <c r="Y118" s="262">
        <f t="shared" si="125"/>
        <v>0</v>
      </c>
      <c r="Z118" s="263">
        <f t="shared" si="125"/>
        <v>-674</v>
      </c>
      <c r="AA118" s="260">
        <f t="shared" si="125"/>
        <v>-1766</v>
      </c>
      <c r="AB118" s="261">
        <f t="shared" si="125"/>
        <v>0</v>
      </c>
      <c r="AC118" s="264">
        <f t="shared" si="125"/>
        <v>0</v>
      </c>
      <c r="AD118" s="265">
        <f t="shared" si="125"/>
        <v>5683</v>
      </c>
      <c r="AE118" s="267">
        <f t="shared" si="125"/>
        <v>-276.35</v>
      </c>
      <c r="AF118" s="263">
        <f t="shared" si="125"/>
        <v>-14</v>
      </c>
      <c r="AG118" s="259">
        <f t="shared" si="125"/>
        <v>-19</v>
      </c>
      <c r="AH118" s="268">
        <f t="shared" si="125"/>
        <v>2</v>
      </c>
    </row>
    <row r="119" spans="1:34" s="270" customFormat="1" ht="15.75" thickBot="1">
      <c r="A119" s="388"/>
      <c r="B119" s="292" t="s">
        <v>83</v>
      </c>
      <c r="C119" s="293">
        <f aca="true" t="shared" si="126" ref="C119:L119">C118/C114</f>
        <v>0.14881297046902142</v>
      </c>
      <c r="D119" s="294">
        <f t="shared" si="126"/>
        <v>0.06444657402970771</v>
      </c>
      <c r="E119" s="294">
        <f t="shared" si="126"/>
        <v>-0.1404136215207588</v>
      </c>
      <c r="F119" s="295">
        <f t="shared" si="126"/>
        <v>0.665314401622718</v>
      </c>
      <c r="G119" s="296">
        <f t="shared" si="126"/>
        <v>0.32519356759976176</v>
      </c>
      <c r="H119" s="294">
        <f t="shared" si="126"/>
        <v>0.20954800748863334</v>
      </c>
      <c r="I119" s="294">
        <f t="shared" si="126"/>
        <v>0.15243568691844553</v>
      </c>
      <c r="J119" s="297">
        <f t="shared" si="126"/>
        <v>1.0576271186440678</v>
      </c>
      <c r="K119" s="298">
        <f t="shared" si="126"/>
        <v>-0.10298363811357074</v>
      </c>
      <c r="L119" s="294">
        <f t="shared" si="126"/>
        <v>-0.14285714285714285</v>
      </c>
      <c r="M119" s="295"/>
      <c r="N119" s="296">
        <f>N118/N114</f>
        <v>-0.10893854748603352</v>
      </c>
      <c r="O119" s="294">
        <f>O118/O114</f>
        <v>0.32407407407407407</v>
      </c>
      <c r="P119" s="294">
        <f>P118/P114</f>
        <v>0.22796934865900384</v>
      </c>
      <c r="Q119" s="294"/>
      <c r="R119" s="294">
        <f aca="true" t="shared" si="127" ref="R119:AH119">R118/R114</f>
        <v>-0.3055555555555556</v>
      </c>
      <c r="S119" s="294">
        <f t="shared" si="127"/>
        <v>-0.3333333333333333</v>
      </c>
      <c r="T119" s="299">
        <f t="shared" si="127"/>
        <v>0.3129251700680272</v>
      </c>
      <c r="U119" s="300">
        <f t="shared" si="127"/>
        <v>0.1282755760607553</v>
      </c>
      <c r="V119" s="301">
        <f t="shared" si="127"/>
        <v>2.1666666666666665</v>
      </c>
      <c r="W119" s="294">
        <f t="shared" si="127"/>
        <v>-0.007566204287515763</v>
      </c>
      <c r="X119" s="294">
        <f t="shared" si="127"/>
        <v>12.555555555555555</v>
      </c>
      <c r="Y119" s="297" t="e">
        <f t="shared" si="127"/>
        <v>#DIV/0!</v>
      </c>
      <c r="Z119" s="298">
        <f t="shared" si="127"/>
        <v>-0.44138834315651604</v>
      </c>
      <c r="AA119" s="295">
        <f t="shared" si="127"/>
        <v>-0.22798863929770205</v>
      </c>
      <c r="AB119" s="296" t="e">
        <f t="shared" si="127"/>
        <v>#DIV/0!</v>
      </c>
      <c r="AC119" s="299" t="e">
        <f t="shared" si="127"/>
        <v>#DIV/0!</v>
      </c>
      <c r="AD119" s="300">
        <f t="shared" si="127"/>
        <v>0.19869239913292777</v>
      </c>
      <c r="AE119" s="302">
        <f t="shared" si="127"/>
        <v>-0.27368160435751426</v>
      </c>
      <c r="AF119" s="298">
        <f t="shared" si="127"/>
        <v>-0.16470588235294117</v>
      </c>
      <c r="AG119" s="294">
        <f t="shared" si="127"/>
        <v>-0.4222222222222222</v>
      </c>
      <c r="AH119" s="303">
        <f t="shared" si="127"/>
        <v>0.16666666666666666</v>
      </c>
    </row>
    <row r="120" spans="1:34" ht="15.75" thickTop="1">
      <c r="A120" s="386">
        <v>2011</v>
      </c>
      <c r="B120" s="256" t="s">
        <v>19</v>
      </c>
      <c r="C120" s="245">
        <f>SUM(Stats2011!B9:B11)</f>
        <v>4243</v>
      </c>
      <c r="D120" s="245">
        <f>SUM(Stats2011!C9:C11)</f>
        <v>4889</v>
      </c>
      <c r="E120" s="245">
        <f>SUM(Stats2011!D9:D11)</f>
        <v>6464</v>
      </c>
      <c r="F120" s="245">
        <f>SUM(Stats2011!E9:E11)</f>
        <v>594</v>
      </c>
      <c r="G120" s="245">
        <f>SUM(Stats2011!F9:F11)</f>
        <v>3096</v>
      </c>
      <c r="H120" s="245">
        <f>SUM(Stats2011!G9:G11)</f>
        <v>19863</v>
      </c>
      <c r="I120" s="245">
        <f>SUM(Stats2011!H9:H11)</f>
        <v>4583</v>
      </c>
      <c r="J120" s="245">
        <f>SUM(Stats2011!I9:I11)</f>
        <v>432</v>
      </c>
      <c r="K120" s="245">
        <f>SUM(Stats2011!J9:J11)</f>
        <v>1370</v>
      </c>
      <c r="L120" s="245">
        <f>SUM(Stats2011!K9:K11)</f>
        <v>147</v>
      </c>
      <c r="M120" s="245"/>
      <c r="N120" s="245">
        <f>SUM(Stats2011!L9:L11)</f>
        <v>368</v>
      </c>
      <c r="O120" s="245">
        <f>SUM(Stats2011!M9:M11)</f>
        <v>514</v>
      </c>
      <c r="P120" s="331">
        <f>SUM(Stats2011!N9:N11)</f>
        <v>2069</v>
      </c>
      <c r="Q120" s="331"/>
      <c r="R120" s="331">
        <f>SUM(Stats2011!Q9:Q11)</f>
        <v>128</v>
      </c>
      <c r="S120" s="331">
        <f>SUM(Stats2011!R9:R11)</f>
        <v>1</v>
      </c>
      <c r="T120" s="333">
        <f>SUM(Stats2011!S9:S11)</f>
        <v>289</v>
      </c>
      <c r="U120" s="337">
        <f>SUM(Stats2011!T9:T11)</f>
        <v>49197</v>
      </c>
      <c r="V120" s="338">
        <f>SUM(Stats2011!U9:U11)</f>
        <v>7</v>
      </c>
      <c r="W120" s="331">
        <f>SUM(Stats2011!V9:V11)</f>
        <v>907</v>
      </c>
      <c r="X120" s="331">
        <f>SUM(Stats2011!W9:W11)</f>
        <v>609</v>
      </c>
      <c r="Y120" s="333">
        <f>SUM(Stats2011!X9:X11)</f>
        <v>0</v>
      </c>
      <c r="Z120" s="334">
        <f>SUM(Stats2011!Y9:Y11)</f>
        <v>671</v>
      </c>
      <c r="AA120" s="333">
        <f>SUM(Stats2011!Z9:Z11)</f>
        <v>4029</v>
      </c>
      <c r="AB120" s="334">
        <f>SUM(Stats2010!AA12:AA14)</f>
        <v>0</v>
      </c>
      <c r="AC120" s="333">
        <f>SUM(Stats2010!AB12:AB14)</f>
        <v>0</v>
      </c>
      <c r="AD120" s="337">
        <f>SUM(Stats2011!AC9:AC11)</f>
        <v>32961</v>
      </c>
      <c r="AE120" s="338">
        <f>SUM(Stats2011!AD9:AD11)</f>
        <v>887</v>
      </c>
      <c r="AF120" s="331">
        <f>SUM(Stats2011!AE9:AE11)</f>
        <v>100</v>
      </c>
      <c r="AG120" s="331">
        <f>SUM(Stats2011!AF9:AF11)</f>
        <v>24</v>
      </c>
      <c r="AH120" s="332">
        <f>SUM(Stats2011!AG9:AG11)</f>
        <v>28</v>
      </c>
    </row>
    <row r="121" spans="1:34" ht="15">
      <c r="A121" s="387"/>
      <c r="B121" s="257" t="s">
        <v>82</v>
      </c>
      <c r="C121" s="258">
        <f aca="true" t="shared" si="128" ref="C121:L121">C120-C117</f>
        <v>275</v>
      </c>
      <c r="D121" s="259">
        <f t="shared" si="128"/>
        <v>446</v>
      </c>
      <c r="E121" s="259">
        <f t="shared" si="128"/>
        <v>936</v>
      </c>
      <c r="F121" s="260">
        <f t="shared" si="128"/>
        <v>-227</v>
      </c>
      <c r="G121" s="261">
        <f t="shared" si="128"/>
        <v>871</v>
      </c>
      <c r="H121" s="259">
        <f t="shared" si="128"/>
        <v>1773</v>
      </c>
      <c r="I121" s="259">
        <f t="shared" si="128"/>
        <v>372</v>
      </c>
      <c r="J121" s="262">
        <f t="shared" si="128"/>
        <v>-175</v>
      </c>
      <c r="K121" s="263">
        <f t="shared" si="128"/>
        <v>438</v>
      </c>
      <c r="L121" s="259">
        <f t="shared" si="128"/>
        <v>75</v>
      </c>
      <c r="M121" s="260"/>
      <c r="N121" s="261">
        <f>N120-N117</f>
        <v>49</v>
      </c>
      <c r="O121" s="259">
        <f>O120-O117</f>
        <v>85</v>
      </c>
      <c r="P121" s="259">
        <f>P120-P117</f>
        <v>787</v>
      </c>
      <c r="Q121" s="259"/>
      <c r="R121" s="259">
        <f aca="true" t="shared" si="129" ref="R121:AH121">R120-R117</f>
        <v>28</v>
      </c>
      <c r="S121" s="259">
        <f t="shared" si="129"/>
        <v>-3</v>
      </c>
      <c r="T121" s="264">
        <f t="shared" si="129"/>
        <v>-97</v>
      </c>
      <c r="U121" s="265">
        <f t="shared" si="129"/>
        <v>5667</v>
      </c>
      <c r="V121" s="266">
        <f t="shared" si="129"/>
        <v>-12</v>
      </c>
      <c r="W121" s="259">
        <f t="shared" si="129"/>
        <v>120</v>
      </c>
      <c r="X121" s="259">
        <f t="shared" si="129"/>
        <v>365</v>
      </c>
      <c r="Y121" s="262">
        <f t="shared" si="129"/>
        <v>0</v>
      </c>
      <c r="Z121" s="263">
        <f t="shared" si="129"/>
        <v>-182</v>
      </c>
      <c r="AA121" s="260">
        <f t="shared" si="129"/>
        <v>-1951</v>
      </c>
      <c r="AB121" s="261">
        <f t="shared" si="129"/>
        <v>0</v>
      </c>
      <c r="AC121" s="264">
        <f t="shared" si="129"/>
        <v>0</v>
      </c>
      <c r="AD121" s="265">
        <f t="shared" si="129"/>
        <v>-1324</v>
      </c>
      <c r="AE121" s="267">
        <f t="shared" si="129"/>
        <v>153.60000000000002</v>
      </c>
      <c r="AF121" s="263">
        <f t="shared" si="129"/>
        <v>29</v>
      </c>
      <c r="AG121" s="259">
        <f t="shared" si="129"/>
        <v>-2</v>
      </c>
      <c r="AH121" s="268">
        <f t="shared" si="129"/>
        <v>14</v>
      </c>
    </row>
    <row r="122" spans="1:34" s="270" customFormat="1" ht="15.75" thickBot="1">
      <c r="A122" s="388"/>
      <c r="B122" s="292" t="s">
        <v>83</v>
      </c>
      <c r="C122" s="293">
        <f aca="true" t="shared" si="130" ref="C122:L122">C121/C117</f>
        <v>0.06930443548387097</v>
      </c>
      <c r="D122" s="294">
        <f t="shared" si="130"/>
        <v>0.1003826243529147</v>
      </c>
      <c r="E122" s="294">
        <f t="shared" si="130"/>
        <v>0.16931982633863965</v>
      </c>
      <c r="F122" s="295">
        <f t="shared" si="130"/>
        <v>-0.27649208282582216</v>
      </c>
      <c r="G122" s="296">
        <f t="shared" si="130"/>
        <v>0.39146067415730335</v>
      </c>
      <c r="H122" s="294">
        <f t="shared" si="130"/>
        <v>0.09800995024875622</v>
      </c>
      <c r="I122" s="294">
        <f t="shared" si="130"/>
        <v>0.08834006174305391</v>
      </c>
      <c r="J122" s="297">
        <f t="shared" si="130"/>
        <v>-0.2883031301482702</v>
      </c>
      <c r="K122" s="298">
        <f t="shared" si="130"/>
        <v>0.4699570815450644</v>
      </c>
      <c r="L122" s="294">
        <f t="shared" si="130"/>
        <v>1.0416666666666667</v>
      </c>
      <c r="M122" s="295"/>
      <c r="N122" s="296">
        <f>N121/N117</f>
        <v>0.1536050156739812</v>
      </c>
      <c r="O122" s="294">
        <f>O121/O117</f>
        <v>0.19813519813519814</v>
      </c>
      <c r="P122" s="294">
        <f>P121/P117</f>
        <v>0.6138845553822153</v>
      </c>
      <c r="Q122" s="294"/>
      <c r="R122" s="294">
        <f aca="true" t="shared" si="131" ref="R122:AH122">R121/R117</f>
        <v>0.28</v>
      </c>
      <c r="S122" s="294">
        <f t="shared" si="131"/>
        <v>-0.75</v>
      </c>
      <c r="T122" s="299">
        <f t="shared" si="131"/>
        <v>-0.25129533678756477</v>
      </c>
      <c r="U122" s="300">
        <f t="shared" si="131"/>
        <v>0.13018607856650585</v>
      </c>
      <c r="V122" s="301">
        <f t="shared" si="131"/>
        <v>-0.631578947368421</v>
      </c>
      <c r="W122" s="294">
        <f t="shared" si="131"/>
        <v>0.15247776365946633</v>
      </c>
      <c r="X122" s="294">
        <f t="shared" si="131"/>
        <v>1.4959016393442623</v>
      </c>
      <c r="Y122" s="297" t="e">
        <f t="shared" si="131"/>
        <v>#DIV/0!</v>
      </c>
      <c r="Z122" s="298">
        <f t="shared" si="131"/>
        <v>-0.21336459554513482</v>
      </c>
      <c r="AA122" s="295">
        <f t="shared" si="131"/>
        <v>-0.32625418060200667</v>
      </c>
      <c r="AB122" s="296" t="e">
        <f t="shared" si="131"/>
        <v>#DIV/0!</v>
      </c>
      <c r="AC122" s="299" t="e">
        <f t="shared" si="131"/>
        <v>#DIV/0!</v>
      </c>
      <c r="AD122" s="300">
        <f t="shared" si="131"/>
        <v>-0.03861747119731661</v>
      </c>
      <c r="AE122" s="302">
        <f t="shared" si="131"/>
        <v>0.2094355058631034</v>
      </c>
      <c r="AF122" s="298">
        <f t="shared" si="131"/>
        <v>0.4084507042253521</v>
      </c>
      <c r="AG122" s="294">
        <f t="shared" si="131"/>
        <v>-0.07692307692307693</v>
      </c>
      <c r="AH122" s="303">
        <f t="shared" si="131"/>
        <v>1</v>
      </c>
    </row>
    <row r="123" spans="1:34" ht="15.75" thickTop="1">
      <c r="A123" s="386">
        <v>2012</v>
      </c>
      <c r="B123" s="256" t="s">
        <v>19</v>
      </c>
      <c r="C123" s="245">
        <f>SUM(Stats2012!B9:B11)</f>
        <v>4118</v>
      </c>
      <c r="D123" s="245">
        <f>SUM(Stats2012!C9:C11)</f>
        <v>4267</v>
      </c>
      <c r="E123" s="245">
        <f>SUM(Stats2012!D9:D11)</f>
        <v>6214</v>
      </c>
      <c r="F123" s="245">
        <f>SUM(Stats2012!E9:E11)</f>
        <v>563</v>
      </c>
      <c r="G123" s="245">
        <f>SUM(Stats2012!F9:F11)</f>
        <v>3101</v>
      </c>
      <c r="H123" s="245">
        <f>SUM(Stats2012!G9:G11)</f>
        <v>20659</v>
      </c>
      <c r="I123" s="245">
        <f>SUM(Stats2012!H9:H11)</f>
        <v>4393</v>
      </c>
      <c r="J123" s="245">
        <f>SUM(Stats2012!I9:I11)</f>
        <v>481</v>
      </c>
      <c r="K123" s="245">
        <f>SUM(Stats2012!J9:J11)</f>
        <v>1362</v>
      </c>
      <c r="L123" s="245">
        <f>SUM(Stats2012!K9:K11)</f>
        <v>110</v>
      </c>
      <c r="M123" s="245"/>
      <c r="N123" s="245">
        <f>SUM(Stats2012!L9:L11)</f>
        <v>191</v>
      </c>
      <c r="O123" s="245">
        <f>SUM(Stats2012!M9:M11)</f>
        <v>586</v>
      </c>
      <c r="P123" s="331">
        <f>SUM(Stats2012!N9:N11)</f>
        <v>2364</v>
      </c>
      <c r="Q123" s="331"/>
      <c r="R123" s="331">
        <f>SUM(Stats2012!Q9:Q11)</f>
        <v>159</v>
      </c>
      <c r="S123" s="331">
        <f>SUM(Stats2012!R9:R11)</f>
        <v>2</v>
      </c>
      <c r="T123" s="333">
        <f>SUM(Stats2012!S9:S11)</f>
        <v>304</v>
      </c>
      <c r="U123" s="337">
        <f>SUM(Stats2012!T9:T11)</f>
        <v>48965</v>
      </c>
      <c r="V123" s="338">
        <f>SUM(Stats2012!U9:U11)</f>
        <v>5</v>
      </c>
      <c r="W123" s="331">
        <f>SUM(Stats2012!V9:V11)</f>
        <v>720</v>
      </c>
      <c r="X123" s="331">
        <f>SUM(Stats2012!W9:W11)</f>
        <v>571</v>
      </c>
      <c r="Y123" s="333">
        <f>SUM(Stats2012!X38:X40)</f>
        <v>0</v>
      </c>
      <c r="Z123" s="334">
        <f>SUM(Stats2012!Y9:Y11)</f>
        <v>758</v>
      </c>
      <c r="AA123" s="333">
        <f>SUM(Stats2012!Z9:Z11)</f>
        <v>4729</v>
      </c>
      <c r="AB123" s="334">
        <f>SUM(Stats2011!AA70:AA72)</f>
        <v>0</v>
      </c>
      <c r="AC123" s="333">
        <f>SUM(Stats2010!AB73:AB75)</f>
        <v>0</v>
      </c>
      <c r="AD123" s="337">
        <f>SUM(Stats2012!AC9:AC11)</f>
        <v>31665</v>
      </c>
      <c r="AE123" s="338">
        <f>SUM(Stats2012!AD9:AD11)</f>
        <v>615.75</v>
      </c>
      <c r="AF123" s="331">
        <f>SUM(Stats2012!AE9:AE11)</f>
        <v>74</v>
      </c>
      <c r="AG123" s="331">
        <f>SUM(Stats2012!AF9:AF11)</f>
        <v>33</v>
      </c>
      <c r="AH123" s="332">
        <f>SUM(Stats2012!AG9:AG11)</f>
        <v>33</v>
      </c>
    </row>
    <row r="124" spans="1:34" ht="15">
      <c r="A124" s="387"/>
      <c r="B124" s="257" t="s">
        <v>82</v>
      </c>
      <c r="C124" s="258">
        <f aca="true" t="shared" si="132" ref="C124:L124">C123-C120</f>
        <v>-125</v>
      </c>
      <c r="D124" s="259">
        <f t="shared" si="132"/>
        <v>-622</v>
      </c>
      <c r="E124" s="259">
        <f t="shared" si="132"/>
        <v>-250</v>
      </c>
      <c r="F124" s="260">
        <f t="shared" si="132"/>
        <v>-31</v>
      </c>
      <c r="G124" s="261">
        <f t="shared" si="132"/>
        <v>5</v>
      </c>
      <c r="H124" s="259">
        <f t="shared" si="132"/>
        <v>796</v>
      </c>
      <c r="I124" s="259">
        <f t="shared" si="132"/>
        <v>-190</v>
      </c>
      <c r="J124" s="262">
        <f t="shared" si="132"/>
        <v>49</v>
      </c>
      <c r="K124" s="263">
        <f t="shared" si="132"/>
        <v>-8</v>
      </c>
      <c r="L124" s="259">
        <f t="shared" si="132"/>
        <v>-37</v>
      </c>
      <c r="M124" s="260"/>
      <c r="N124" s="261">
        <f>N123-N120</f>
        <v>-177</v>
      </c>
      <c r="O124" s="259">
        <f>O123-O120</f>
        <v>72</v>
      </c>
      <c r="P124" s="259">
        <f>P123-P120</f>
        <v>295</v>
      </c>
      <c r="Q124" s="259"/>
      <c r="R124" s="259">
        <f aca="true" t="shared" si="133" ref="R124:AH124">R123-R120</f>
        <v>31</v>
      </c>
      <c r="S124" s="259">
        <f t="shared" si="133"/>
        <v>1</v>
      </c>
      <c r="T124" s="264">
        <f t="shared" si="133"/>
        <v>15</v>
      </c>
      <c r="U124" s="265">
        <f t="shared" si="133"/>
        <v>-232</v>
      </c>
      <c r="V124" s="266">
        <f t="shared" si="133"/>
        <v>-2</v>
      </c>
      <c r="W124" s="259">
        <f t="shared" si="133"/>
        <v>-187</v>
      </c>
      <c r="X124" s="259">
        <f t="shared" si="133"/>
        <v>-38</v>
      </c>
      <c r="Y124" s="262">
        <f t="shared" si="133"/>
        <v>0</v>
      </c>
      <c r="Z124" s="263">
        <f t="shared" si="133"/>
        <v>87</v>
      </c>
      <c r="AA124" s="260">
        <f t="shared" si="133"/>
        <v>700</v>
      </c>
      <c r="AB124" s="261">
        <f t="shared" si="133"/>
        <v>0</v>
      </c>
      <c r="AC124" s="264">
        <f t="shared" si="133"/>
        <v>0</v>
      </c>
      <c r="AD124" s="265">
        <f t="shared" si="133"/>
        <v>-1296</v>
      </c>
      <c r="AE124" s="267">
        <f t="shared" si="133"/>
        <v>-271.25</v>
      </c>
      <c r="AF124" s="263">
        <f t="shared" si="133"/>
        <v>-26</v>
      </c>
      <c r="AG124" s="259">
        <f t="shared" si="133"/>
        <v>9</v>
      </c>
      <c r="AH124" s="268">
        <f t="shared" si="133"/>
        <v>5</v>
      </c>
    </row>
    <row r="125" spans="1:34" s="270" customFormat="1" ht="15.75" thickBot="1">
      <c r="A125" s="388"/>
      <c r="B125" s="292" t="s">
        <v>83</v>
      </c>
      <c r="C125" s="293">
        <f aca="true" t="shared" si="134" ref="C125:L125">C124/C120</f>
        <v>-0.029460287532406315</v>
      </c>
      <c r="D125" s="294">
        <f t="shared" si="134"/>
        <v>-0.1272243812640622</v>
      </c>
      <c r="E125" s="294">
        <f>E124/E120</f>
        <v>-0.038675742574257425</v>
      </c>
      <c r="F125" s="295">
        <f t="shared" si="134"/>
        <v>-0.05218855218855219</v>
      </c>
      <c r="G125" s="296">
        <f t="shared" si="134"/>
        <v>0.001614987080103359</v>
      </c>
      <c r="H125" s="294">
        <f t="shared" si="134"/>
        <v>0.04007451039621407</v>
      </c>
      <c r="I125" s="294">
        <f t="shared" si="134"/>
        <v>-0.04145756054985817</v>
      </c>
      <c r="J125" s="297">
        <f t="shared" si="134"/>
        <v>0.11342592592592593</v>
      </c>
      <c r="K125" s="298">
        <f t="shared" si="134"/>
        <v>-0.00583941605839416</v>
      </c>
      <c r="L125" s="294">
        <f t="shared" si="134"/>
        <v>-0.25170068027210885</v>
      </c>
      <c r="M125" s="295"/>
      <c r="N125" s="296">
        <f>N124/N120</f>
        <v>-0.48097826086956524</v>
      </c>
      <c r="O125" s="294">
        <f>O124/O120</f>
        <v>0.14007782101167315</v>
      </c>
      <c r="P125" s="294">
        <f>P124/P120</f>
        <v>0.14258095698405027</v>
      </c>
      <c r="Q125" s="294"/>
      <c r="R125" s="294">
        <f aca="true" t="shared" si="135" ref="R125:AH125">R124/R120</f>
        <v>0.2421875</v>
      </c>
      <c r="S125" s="294">
        <f t="shared" si="135"/>
        <v>1</v>
      </c>
      <c r="T125" s="299">
        <f t="shared" si="135"/>
        <v>0.05190311418685121</v>
      </c>
      <c r="U125" s="300">
        <f t="shared" si="135"/>
        <v>-0.004715734699270281</v>
      </c>
      <c r="V125" s="301">
        <f t="shared" si="135"/>
        <v>-0.2857142857142857</v>
      </c>
      <c r="W125" s="294">
        <f t="shared" si="135"/>
        <v>-0.2061742006615215</v>
      </c>
      <c r="X125" s="294">
        <f t="shared" si="135"/>
        <v>-0.06239737274220033</v>
      </c>
      <c r="Y125" s="297" t="e">
        <f t="shared" si="135"/>
        <v>#DIV/0!</v>
      </c>
      <c r="Z125" s="298">
        <f t="shared" si="135"/>
        <v>0.12965722801788376</v>
      </c>
      <c r="AA125" s="295">
        <f t="shared" si="135"/>
        <v>0.17374038222884092</v>
      </c>
      <c r="AB125" s="296" t="e">
        <f t="shared" si="135"/>
        <v>#DIV/0!</v>
      </c>
      <c r="AC125" s="299" t="e">
        <f t="shared" si="135"/>
        <v>#DIV/0!</v>
      </c>
      <c r="AD125" s="300">
        <f t="shared" si="135"/>
        <v>-0.039319195412760535</v>
      </c>
      <c r="AE125" s="302">
        <f t="shared" si="135"/>
        <v>-0.30580608793686587</v>
      </c>
      <c r="AF125" s="298">
        <f t="shared" si="135"/>
        <v>-0.26</v>
      </c>
      <c r="AG125" s="294">
        <f t="shared" si="135"/>
        <v>0.375</v>
      </c>
      <c r="AH125" s="303">
        <f t="shared" si="135"/>
        <v>0.17857142857142858</v>
      </c>
    </row>
    <row r="126" spans="1:34" ht="15.75" thickTop="1">
      <c r="A126" s="386">
        <v>2013</v>
      </c>
      <c r="B126" s="256" t="s">
        <v>19</v>
      </c>
      <c r="C126" s="245">
        <f>SUM(Stats2013!B9:B11)</f>
        <v>4005</v>
      </c>
      <c r="D126" s="245">
        <f>SUM(Stats2013!C9:C11)</f>
        <v>3771</v>
      </c>
      <c r="E126" s="245">
        <f>SUM(Stats2013!D9:D11)</f>
        <v>4582</v>
      </c>
      <c r="F126" s="245">
        <f>SUM(Stats2013!E9:E11)</f>
        <v>730</v>
      </c>
      <c r="G126" s="245">
        <f>SUM(Stats2013!F9:F11)</f>
        <v>3046</v>
      </c>
      <c r="H126" s="245">
        <f>SUM(Stats2013!G9:G11)</f>
        <v>20645</v>
      </c>
      <c r="I126" s="245">
        <f>SUM(Stats2013!H9:H11)</f>
        <v>3667</v>
      </c>
      <c r="J126" s="245">
        <f>SUM(Stats2013!I9:I11)</f>
        <v>641</v>
      </c>
      <c r="K126" s="245">
        <f>SUM(Stats2013!J9:J11)</f>
        <v>1400</v>
      </c>
      <c r="L126" s="245">
        <f>SUM(Stats2013!K9:K11)</f>
        <v>139</v>
      </c>
      <c r="M126" s="245"/>
      <c r="N126" s="245">
        <f>SUM(Stats2013!L9:L11)</f>
        <v>169</v>
      </c>
      <c r="O126" s="245">
        <f>SUM(Stats2013!M9:M11)</f>
        <v>675</v>
      </c>
      <c r="P126" s="331">
        <f>SUM(Stats2013!N9:N11)</f>
        <v>2742</v>
      </c>
      <c r="Q126" s="331"/>
      <c r="R126" s="331">
        <f>SUM(Stats2013!Q9:Q11)</f>
        <v>156</v>
      </c>
      <c r="S126" s="331">
        <f>SUM(Stats2013!R9:R11)</f>
        <v>9</v>
      </c>
      <c r="T126" s="333">
        <f>SUM(Stats2013!S9:S11)</f>
        <v>242</v>
      </c>
      <c r="U126" s="337">
        <f>SUM(Stats2013!T9:T11)</f>
        <v>46675</v>
      </c>
      <c r="V126" s="338">
        <f>SUM(Stats2013!U9:U11)</f>
        <v>9</v>
      </c>
      <c r="W126" s="331">
        <f>SUM(Stats2013!V9:V11)</f>
        <v>586</v>
      </c>
      <c r="X126" s="331">
        <f>SUM(Stats2013!W9:W11)</f>
        <v>735</v>
      </c>
      <c r="Y126" s="333"/>
      <c r="Z126" s="334">
        <f>SUM(Stats2013!Y9:Y11)</f>
        <v>95</v>
      </c>
      <c r="AA126" s="333">
        <f>SUM(Stats2013!Z9:Z11)</f>
        <v>2755</v>
      </c>
      <c r="AB126" s="334"/>
      <c r="AC126" s="333"/>
      <c r="AD126" s="337">
        <f>SUM(Stats2013!AC9:AC11)</f>
        <v>28862</v>
      </c>
      <c r="AE126" s="338">
        <f>SUM(Stats2013!AD9:AD11)</f>
        <v>595.25</v>
      </c>
      <c r="AF126" s="331">
        <f>SUM(Stats2013!AE9:AE11)</f>
        <v>60</v>
      </c>
      <c r="AG126" s="331">
        <f>SUM(Stats2013!AF9:AF11)</f>
        <v>15</v>
      </c>
      <c r="AH126" s="332">
        <f>SUM(Stats2013!AG9:AG11)</f>
        <v>27</v>
      </c>
    </row>
    <row r="127" spans="1:34" ht="15">
      <c r="A127" s="387"/>
      <c r="B127" s="257" t="s">
        <v>82</v>
      </c>
      <c r="C127" s="258">
        <f aca="true" t="shared" si="136" ref="C127:L127">C126-C123</f>
        <v>-113</v>
      </c>
      <c r="D127" s="259">
        <f t="shared" si="136"/>
        <v>-496</v>
      </c>
      <c r="E127" s="259">
        <f t="shared" si="136"/>
        <v>-1632</v>
      </c>
      <c r="F127" s="260">
        <f t="shared" si="136"/>
        <v>167</v>
      </c>
      <c r="G127" s="261">
        <f t="shared" si="136"/>
        <v>-55</v>
      </c>
      <c r="H127" s="259">
        <f t="shared" si="136"/>
        <v>-14</v>
      </c>
      <c r="I127" s="259">
        <f t="shared" si="136"/>
        <v>-726</v>
      </c>
      <c r="J127" s="262">
        <f t="shared" si="136"/>
        <v>160</v>
      </c>
      <c r="K127" s="263">
        <f t="shared" si="136"/>
        <v>38</v>
      </c>
      <c r="L127" s="259">
        <f t="shared" si="136"/>
        <v>29</v>
      </c>
      <c r="M127" s="260"/>
      <c r="N127" s="261">
        <f>N126-N123</f>
        <v>-22</v>
      </c>
      <c r="O127" s="259">
        <f>O126-O123</f>
        <v>89</v>
      </c>
      <c r="P127" s="259">
        <f>P126-P123</f>
        <v>378</v>
      </c>
      <c r="Q127" s="259"/>
      <c r="R127" s="259">
        <f aca="true" t="shared" si="137" ref="R127:X127">R126-R123</f>
        <v>-3</v>
      </c>
      <c r="S127" s="259">
        <f t="shared" si="137"/>
        <v>7</v>
      </c>
      <c r="T127" s="264">
        <f t="shared" si="137"/>
        <v>-62</v>
      </c>
      <c r="U127" s="265">
        <f t="shared" si="137"/>
        <v>-2290</v>
      </c>
      <c r="V127" s="266">
        <f t="shared" si="137"/>
        <v>4</v>
      </c>
      <c r="W127" s="259">
        <f t="shared" si="137"/>
        <v>-134</v>
      </c>
      <c r="X127" s="259">
        <f t="shared" si="137"/>
        <v>164</v>
      </c>
      <c r="Y127" s="262"/>
      <c r="Z127" s="263">
        <f aca="true" t="shared" si="138" ref="Z127:AH127">Z126-Z123</f>
        <v>-663</v>
      </c>
      <c r="AA127" s="260">
        <f t="shared" si="138"/>
        <v>-1974</v>
      </c>
      <c r="AB127" s="261">
        <f t="shared" si="138"/>
        <v>0</v>
      </c>
      <c r="AC127" s="264">
        <f t="shared" si="138"/>
        <v>0</v>
      </c>
      <c r="AD127" s="265">
        <f t="shared" si="138"/>
        <v>-2803</v>
      </c>
      <c r="AE127" s="267">
        <f t="shared" si="138"/>
        <v>-20.5</v>
      </c>
      <c r="AF127" s="263">
        <f t="shared" si="138"/>
        <v>-14</v>
      </c>
      <c r="AG127" s="259">
        <f t="shared" si="138"/>
        <v>-18</v>
      </c>
      <c r="AH127" s="268">
        <f t="shared" si="138"/>
        <v>-6</v>
      </c>
    </row>
    <row r="128" spans="1:34" s="270" customFormat="1" ht="15.75" thickBot="1">
      <c r="A128" s="388"/>
      <c r="B128" s="292" t="s">
        <v>83</v>
      </c>
      <c r="C128" s="293">
        <f aca="true" t="shared" si="139" ref="C128:L128">C127/C123</f>
        <v>-0.027440505099562893</v>
      </c>
      <c r="D128" s="294">
        <f t="shared" si="139"/>
        <v>-0.11624091867822826</v>
      </c>
      <c r="E128" s="294">
        <f t="shared" si="139"/>
        <v>-0.26263276472481495</v>
      </c>
      <c r="F128" s="295">
        <f t="shared" si="139"/>
        <v>0.2966252220248668</v>
      </c>
      <c r="G128" s="296">
        <f t="shared" si="139"/>
        <v>-0.017736214124475975</v>
      </c>
      <c r="H128" s="294">
        <f t="shared" si="139"/>
        <v>-0.0006776707488261775</v>
      </c>
      <c r="I128" s="294">
        <f t="shared" si="139"/>
        <v>-0.16526291827908035</v>
      </c>
      <c r="J128" s="297">
        <f t="shared" si="139"/>
        <v>0.33264033264033266</v>
      </c>
      <c r="K128" s="298">
        <f t="shared" si="139"/>
        <v>0.027900146842878122</v>
      </c>
      <c r="L128" s="294">
        <f t="shared" si="139"/>
        <v>0.2636363636363636</v>
      </c>
      <c r="M128" s="295"/>
      <c r="N128" s="296">
        <f>N127/N123</f>
        <v>-0.11518324607329843</v>
      </c>
      <c r="O128" s="294">
        <f>O127/O123</f>
        <v>0.15187713310580206</v>
      </c>
      <c r="P128" s="294">
        <f>P127/P123</f>
        <v>0.1598984771573604</v>
      </c>
      <c r="Q128" s="294"/>
      <c r="R128" s="294">
        <f aca="true" t="shared" si="140" ref="R128:X128">R127/R123</f>
        <v>-0.018867924528301886</v>
      </c>
      <c r="S128" s="294">
        <f t="shared" si="140"/>
        <v>3.5</v>
      </c>
      <c r="T128" s="299">
        <f t="shared" si="140"/>
        <v>-0.20394736842105263</v>
      </c>
      <c r="U128" s="300">
        <f t="shared" si="140"/>
        <v>-0.04676809966302461</v>
      </c>
      <c r="V128" s="301">
        <f t="shared" si="140"/>
        <v>0.8</v>
      </c>
      <c r="W128" s="294">
        <f t="shared" si="140"/>
        <v>-0.18611111111111112</v>
      </c>
      <c r="X128" s="294">
        <f t="shared" si="140"/>
        <v>0.287215411558669</v>
      </c>
      <c r="Y128" s="297"/>
      <c r="Z128" s="298">
        <f>Z127/Z123</f>
        <v>-0.8746701846965699</v>
      </c>
      <c r="AA128" s="295">
        <f>AA127/AA123</f>
        <v>-0.41742440262211883</v>
      </c>
      <c r="AB128" s="296" t="e">
        <f>AB127/AB123</f>
        <v>#DIV/0!</v>
      </c>
      <c r="AC128" s="299" t="e">
        <f>AC127/AC124</f>
        <v>#DIV/0!</v>
      </c>
      <c r="AD128" s="300">
        <f>AD127/AD5</f>
        <v>-0.2891479265525067</v>
      </c>
      <c r="AE128" s="302">
        <f>AE127/AE123</f>
        <v>-0.03329273244011368</v>
      </c>
      <c r="AF128" s="298">
        <f>AF127/AF123</f>
        <v>-0.1891891891891892</v>
      </c>
      <c r="AG128" s="294">
        <f>AG127/AG123</f>
        <v>-0.5454545454545454</v>
      </c>
      <c r="AH128" s="303">
        <f>AH127/AH123</f>
        <v>-0.18181818181818182</v>
      </c>
    </row>
    <row r="129" spans="1:34" ht="15.75" thickTop="1">
      <c r="A129" s="386">
        <v>2014</v>
      </c>
      <c r="B129" s="256" t="s">
        <v>19</v>
      </c>
      <c r="C129" s="245">
        <f>SUM(Stats2014!B9:B11)</f>
        <v>3234</v>
      </c>
      <c r="D129" s="245">
        <f>SUM(Stats2014!C9:C11)</f>
        <v>3685</v>
      </c>
      <c r="E129" s="245">
        <f>SUM(Stats2014!D9:D11)</f>
        <v>5247</v>
      </c>
      <c r="F129" s="245">
        <f>SUM(Stats2014!E9:E11)</f>
        <v>619</v>
      </c>
      <c r="G129" s="245">
        <f>SUM(Stats2014!F9:F11)</f>
        <v>2768</v>
      </c>
      <c r="H129" s="245">
        <f>SUM(Stats2014!G9:G11)</f>
        <v>19365</v>
      </c>
      <c r="I129" s="245">
        <f>SUM(Stats2014!H9:H11)</f>
        <v>3921</v>
      </c>
      <c r="J129" s="245">
        <f>SUM(Stats2014!I9:I11)</f>
        <v>515</v>
      </c>
      <c r="K129" s="245">
        <f>SUM(Stats2014!J9:J11)</f>
        <v>1698</v>
      </c>
      <c r="L129" s="245">
        <f>SUM(Stats2014!K9:K11)</f>
        <v>134</v>
      </c>
      <c r="M129" s="245"/>
      <c r="N129" s="245">
        <f>SUM(Stats2014!L9:L11)</f>
        <v>148</v>
      </c>
      <c r="O129" s="245">
        <f>SUM(Stats2014!M9:M11)</f>
        <v>842</v>
      </c>
      <c r="P129" s="331">
        <f>SUM(Stats2014!N9:N11)</f>
        <v>2776</v>
      </c>
      <c r="Q129" s="331"/>
      <c r="R129" s="331">
        <f>SUM(Stats2014!Q9:Q11)</f>
        <v>155</v>
      </c>
      <c r="S129" s="331">
        <f>SUM(Stats2014!R9:R11)</f>
        <v>1</v>
      </c>
      <c r="T129" s="333">
        <f>SUM(Stats2014!S9:S11)</f>
        <v>129</v>
      </c>
      <c r="U129" s="337">
        <f>SUM(Stats2014!T9:T11)</f>
        <v>45277</v>
      </c>
      <c r="V129" s="338">
        <f>SUM(Stats2014!U9:U11)</f>
        <v>16</v>
      </c>
      <c r="W129" s="331">
        <f>SUM(Stats2014!V9:V11)</f>
        <v>615</v>
      </c>
      <c r="X129" s="331">
        <f>SUM(Stats2014!W9:W11)</f>
        <v>660</v>
      </c>
      <c r="Y129" s="333"/>
      <c r="Z129" s="334">
        <f>SUM(Stats2014!Y9:Y11)</f>
        <v>75</v>
      </c>
      <c r="AA129" s="333">
        <f>SUM(Stats2014!Z9:Z11)</f>
        <v>4157</v>
      </c>
      <c r="AB129" s="334"/>
      <c r="AC129" s="333"/>
      <c r="AD129" s="337">
        <f>SUM(Stats2014!AC9:AC11)</f>
        <v>29000</v>
      </c>
      <c r="AE129" s="338">
        <f>SUM(Stats2014!AD9:AD11)</f>
        <v>813</v>
      </c>
      <c r="AF129" s="331">
        <f>SUM(Stats2014!AE9:AE11)</f>
        <v>90</v>
      </c>
      <c r="AG129" s="331">
        <f>SUM(Stats2014!AF9:AF11)</f>
        <v>45</v>
      </c>
      <c r="AH129" s="332">
        <f>SUM(Stats2014!AG9:AG11)</f>
        <v>30</v>
      </c>
    </row>
    <row r="130" spans="1:34" ht="15">
      <c r="A130" s="387"/>
      <c r="B130" s="257" t="s">
        <v>82</v>
      </c>
      <c r="C130" s="258">
        <f aca="true" t="shared" si="141" ref="C130:L130">C129-C126</f>
        <v>-771</v>
      </c>
      <c r="D130" s="259">
        <f t="shared" si="141"/>
        <v>-86</v>
      </c>
      <c r="E130" s="259">
        <f t="shared" si="141"/>
        <v>665</v>
      </c>
      <c r="F130" s="260">
        <f t="shared" si="141"/>
        <v>-111</v>
      </c>
      <c r="G130" s="261">
        <f t="shared" si="141"/>
        <v>-278</v>
      </c>
      <c r="H130" s="259">
        <f t="shared" si="141"/>
        <v>-1280</v>
      </c>
      <c r="I130" s="259">
        <f t="shared" si="141"/>
        <v>254</v>
      </c>
      <c r="J130" s="262">
        <f t="shared" si="141"/>
        <v>-126</v>
      </c>
      <c r="K130" s="263">
        <f t="shared" si="141"/>
        <v>298</v>
      </c>
      <c r="L130" s="259">
        <f t="shared" si="141"/>
        <v>-5</v>
      </c>
      <c r="M130" s="260"/>
      <c r="N130" s="261">
        <f>N129-N126</f>
        <v>-21</v>
      </c>
      <c r="O130" s="259">
        <f>O129-O126</f>
        <v>167</v>
      </c>
      <c r="P130" s="259">
        <f>P129-P126</f>
        <v>34</v>
      </c>
      <c r="Q130" s="259"/>
      <c r="R130" s="259">
        <f aca="true" t="shared" si="142" ref="R130:X130">R129-R126</f>
        <v>-1</v>
      </c>
      <c r="S130" s="259">
        <f t="shared" si="142"/>
        <v>-8</v>
      </c>
      <c r="T130" s="264">
        <f t="shared" si="142"/>
        <v>-113</v>
      </c>
      <c r="U130" s="265">
        <f t="shared" si="142"/>
        <v>-1398</v>
      </c>
      <c r="V130" s="266">
        <f t="shared" si="142"/>
        <v>7</v>
      </c>
      <c r="W130" s="259">
        <f t="shared" si="142"/>
        <v>29</v>
      </c>
      <c r="X130" s="259">
        <f t="shared" si="142"/>
        <v>-75</v>
      </c>
      <c r="Y130" s="262"/>
      <c r="Z130" s="263">
        <f>Z129-Z126</f>
        <v>-20</v>
      </c>
      <c r="AA130" s="260">
        <f>AA129-AA126</f>
        <v>1402</v>
      </c>
      <c r="AB130" s="261">
        <f>AB129-AB127</f>
        <v>0</v>
      </c>
      <c r="AC130" s="264">
        <f>AC129-AC127</f>
        <v>0</v>
      </c>
      <c r="AD130" s="265">
        <f>AD129-AD126</f>
        <v>138</v>
      </c>
      <c r="AE130" s="267">
        <f>AE129-AE126</f>
        <v>217.75</v>
      </c>
      <c r="AF130" s="263">
        <f>AF129-AF126</f>
        <v>30</v>
      </c>
      <c r="AG130" s="259">
        <f>AG129-AG126</f>
        <v>30</v>
      </c>
      <c r="AH130" s="268">
        <f>AH129-AH126</f>
        <v>3</v>
      </c>
    </row>
    <row r="131" spans="1:34" s="270" customFormat="1" ht="15.75" thickBot="1">
      <c r="A131" s="388"/>
      <c r="B131" s="292" t="s">
        <v>83</v>
      </c>
      <c r="C131" s="293">
        <f aca="true" t="shared" si="143" ref="C131:L131">C130/C126</f>
        <v>-0.19250936329588014</v>
      </c>
      <c r="D131" s="294">
        <f t="shared" si="143"/>
        <v>-0.022805621850967912</v>
      </c>
      <c r="E131" s="294">
        <f t="shared" si="143"/>
        <v>0.1451331296377128</v>
      </c>
      <c r="F131" s="295">
        <f t="shared" si="143"/>
        <v>-0.15205479452054796</v>
      </c>
      <c r="G131" s="296">
        <f t="shared" si="143"/>
        <v>-0.0912672357189757</v>
      </c>
      <c r="H131" s="294">
        <f t="shared" si="143"/>
        <v>-0.06200048437878421</v>
      </c>
      <c r="I131" s="294">
        <f t="shared" si="143"/>
        <v>0.06926643032451596</v>
      </c>
      <c r="J131" s="297">
        <f t="shared" si="143"/>
        <v>-0.19656786271450857</v>
      </c>
      <c r="K131" s="298">
        <f t="shared" si="143"/>
        <v>0.21285714285714286</v>
      </c>
      <c r="L131" s="294">
        <f t="shared" si="143"/>
        <v>-0.03597122302158273</v>
      </c>
      <c r="M131" s="295"/>
      <c r="N131" s="296">
        <f>N130/N126</f>
        <v>-0.1242603550295858</v>
      </c>
      <c r="O131" s="294">
        <f>O130/O126</f>
        <v>0.2474074074074074</v>
      </c>
      <c r="P131" s="294">
        <f>P130/P126</f>
        <v>0.012399708242159009</v>
      </c>
      <c r="Q131" s="294"/>
      <c r="R131" s="294">
        <f aca="true" t="shared" si="144" ref="R131:X131">R130/R126</f>
        <v>-0.00641025641025641</v>
      </c>
      <c r="S131" s="294">
        <f t="shared" si="144"/>
        <v>-0.8888888888888888</v>
      </c>
      <c r="T131" s="299">
        <f t="shared" si="144"/>
        <v>-0.4669421487603306</v>
      </c>
      <c r="U131" s="300">
        <f t="shared" si="144"/>
        <v>-0.02995179432244242</v>
      </c>
      <c r="V131" s="301">
        <f t="shared" si="144"/>
        <v>0.7777777777777778</v>
      </c>
      <c r="W131" s="294">
        <f t="shared" si="144"/>
        <v>0.04948805460750853</v>
      </c>
      <c r="X131" s="294">
        <f t="shared" si="144"/>
        <v>-0.10204081632653061</v>
      </c>
      <c r="Y131" s="297"/>
      <c r="Z131" s="298">
        <f aca="true" t="shared" si="145" ref="Z131:AH131">Z130/Z126</f>
        <v>-0.21052631578947367</v>
      </c>
      <c r="AA131" s="295">
        <f t="shared" si="145"/>
        <v>0.5088929219600726</v>
      </c>
      <c r="AB131" s="296" t="e">
        <f t="shared" si="145"/>
        <v>#DIV/0!</v>
      </c>
      <c r="AC131" s="299" t="e">
        <f t="shared" si="145"/>
        <v>#DIV/0!</v>
      </c>
      <c r="AD131" s="300">
        <f t="shared" si="145"/>
        <v>0.004781373432194581</v>
      </c>
      <c r="AE131" s="302">
        <f t="shared" si="145"/>
        <v>0.3658126837463251</v>
      </c>
      <c r="AF131" s="298">
        <f t="shared" si="145"/>
        <v>0.5</v>
      </c>
      <c r="AG131" s="294">
        <f t="shared" si="145"/>
        <v>2</v>
      </c>
      <c r="AH131" s="303">
        <f t="shared" si="145"/>
        <v>0.1111111111111111</v>
      </c>
    </row>
    <row r="132" spans="1:34" ht="15.75" thickTop="1">
      <c r="A132" s="386">
        <v>2015</v>
      </c>
      <c r="B132" s="256" t="s">
        <v>19</v>
      </c>
      <c r="C132" s="245">
        <f>SUM(Stats2015!B9:B11)</f>
        <v>3744</v>
      </c>
      <c r="D132" s="245">
        <f>SUM(Stats2015!C9:C11)</f>
        <v>3819</v>
      </c>
      <c r="E132" s="245">
        <f>SUM(Stats2015!D9:D11)</f>
        <v>5209</v>
      </c>
      <c r="F132" s="245">
        <f>SUM(Stats2015!E9:E11)</f>
        <v>646</v>
      </c>
      <c r="G132" s="245">
        <f>SUM(Stats2015!F9:F11)</f>
        <v>2856</v>
      </c>
      <c r="H132" s="245">
        <f>SUM(Stats2015!G9:G11)</f>
        <v>21767</v>
      </c>
      <c r="I132" s="245">
        <f>SUM(Stats2015!H9:H11)</f>
        <v>3592</v>
      </c>
      <c r="J132" s="245">
        <f>SUM(Stats2015!I9:I11)</f>
        <v>590</v>
      </c>
      <c r="K132" s="245">
        <f>SUM(Stats2015!J9:J11)</f>
        <v>1484</v>
      </c>
      <c r="L132" s="245">
        <f>SUM(Stats2015!K9:K11)</f>
        <v>133</v>
      </c>
      <c r="M132" s="245"/>
      <c r="N132" s="245">
        <f>SUM(Stats2015!L9:L11)</f>
        <v>57</v>
      </c>
      <c r="O132" s="245">
        <f>SUM(Stats2015!M9:M11)</f>
        <v>846</v>
      </c>
      <c r="P132" s="331">
        <f>SUM(Stats2015!N9:N11)</f>
        <v>3200</v>
      </c>
      <c r="Q132" s="331"/>
      <c r="R132" s="331">
        <f>SUM(Stats2015!Q9:Q11)</f>
        <v>143</v>
      </c>
      <c r="S132" s="331">
        <f>SUM(Stats2015!R9:R11)</f>
        <v>3</v>
      </c>
      <c r="T132" s="333">
        <f>SUM(Stats2015!S9:S11)</f>
        <v>215</v>
      </c>
      <c r="U132" s="337">
        <f>SUM(Stats2015!T9:T11)</f>
        <v>48341</v>
      </c>
      <c r="V132" s="338">
        <f>SUM(Stats2015!U9:U11)</f>
        <v>7</v>
      </c>
      <c r="W132" s="331">
        <f>SUM(Stats2015!V9:V11)</f>
        <v>590</v>
      </c>
      <c r="X132" s="331">
        <f>SUM(Stats2015!W9:W11)</f>
        <v>890</v>
      </c>
      <c r="Y132" s="333"/>
      <c r="Z132" s="334">
        <f>SUM(Stats2015!Y9:Y11)</f>
        <v>151</v>
      </c>
      <c r="AA132" s="333">
        <f>SUM(Stats2015!Z9:Z11)</f>
        <v>3858</v>
      </c>
      <c r="AB132" s="334"/>
      <c r="AC132" s="333"/>
      <c r="AD132" s="337">
        <f>SUM(Stats2015!AC9:AC11)</f>
        <v>28818</v>
      </c>
      <c r="AE132" s="338">
        <f>SUM(Stats2015!AD9:AD11)</f>
        <v>909.25</v>
      </c>
      <c r="AF132" s="331">
        <f>SUM(Stats2015!AE9:AE11)</f>
        <v>99</v>
      </c>
      <c r="AG132" s="331">
        <f>SUM(Stats2015!AF9:AF11)</f>
        <v>53</v>
      </c>
      <c r="AH132" s="332">
        <f>SUM(Stats2015!AG9:AG11)</f>
        <v>23</v>
      </c>
    </row>
    <row r="133" spans="1:34" ht="15">
      <c r="A133" s="387"/>
      <c r="B133" s="257" t="s">
        <v>82</v>
      </c>
      <c r="C133" s="258">
        <f aca="true" t="shared" si="146" ref="C133:L133">C132-C129</f>
        <v>510</v>
      </c>
      <c r="D133" s="259">
        <f t="shared" si="146"/>
        <v>134</v>
      </c>
      <c r="E133" s="259">
        <f t="shared" si="146"/>
        <v>-38</v>
      </c>
      <c r="F133" s="260">
        <f t="shared" si="146"/>
        <v>27</v>
      </c>
      <c r="G133" s="261">
        <f t="shared" si="146"/>
        <v>88</v>
      </c>
      <c r="H133" s="259">
        <f t="shared" si="146"/>
        <v>2402</v>
      </c>
      <c r="I133" s="259">
        <f t="shared" si="146"/>
        <v>-329</v>
      </c>
      <c r="J133" s="262">
        <f t="shared" si="146"/>
        <v>75</v>
      </c>
      <c r="K133" s="263">
        <f t="shared" si="146"/>
        <v>-214</v>
      </c>
      <c r="L133" s="259">
        <f t="shared" si="146"/>
        <v>-1</v>
      </c>
      <c r="M133" s="260"/>
      <c r="N133" s="261">
        <f>N132-N129</f>
        <v>-91</v>
      </c>
      <c r="O133" s="259">
        <f>O132-O129</f>
        <v>4</v>
      </c>
      <c r="P133" s="259">
        <f>P132-P129</f>
        <v>424</v>
      </c>
      <c r="Q133" s="259"/>
      <c r="R133" s="259">
        <f aca="true" t="shared" si="147" ref="R133:X133">R132-R129</f>
        <v>-12</v>
      </c>
      <c r="S133" s="259">
        <f t="shared" si="147"/>
        <v>2</v>
      </c>
      <c r="T133" s="264">
        <f t="shared" si="147"/>
        <v>86</v>
      </c>
      <c r="U133" s="265">
        <f t="shared" si="147"/>
        <v>3064</v>
      </c>
      <c r="V133" s="266">
        <f t="shared" si="147"/>
        <v>-9</v>
      </c>
      <c r="W133" s="259">
        <f t="shared" si="147"/>
        <v>-25</v>
      </c>
      <c r="X133" s="259">
        <f t="shared" si="147"/>
        <v>230</v>
      </c>
      <c r="Y133" s="262"/>
      <c r="Z133" s="263">
        <f aca="true" t="shared" si="148" ref="Z133:AH133">Z132-Z129</f>
        <v>76</v>
      </c>
      <c r="AA133" s="260">
        <f t="shared" si="148"/>
        <v>-299</v>
      </c>
      <c r="AB133" s="261">
        <f t="shared" si="148"/>
        <v>0</v>
      </c>
      <c r="AC133" s="264">
        <f t="shared" si="148"/>
        <v>0</v>
      </c>
      <c r="AD133" s="265">
        <f t="shared" si="148"/>
        <v>-182</v>
      </c>
      <c r="AE133" s="267">
        <f t="shared" si="148"/>
        <v>96.25</v>
      </c>
      <c r="AF133" s="263">
        <f t="shared" si="148"/>
        <v>9</v>
      </c>
      <c r="AG133" s="259">
        <f t="shared" si="148"/>
        <v>8</v>
      </c>
      <c r="AH133" s="268">
        <f t="shared" si="148"/>
        <v>-7</v>
      </c>
    </row>
    <row r="134" spans="1:34" s="270" customFormat="1" ht="15.75" thickBot="1">
      <c r="A134" s="388"/>
      <c r="B134" s="292" t="s">
        <v>83</v>
      </c>
      <c r="C134" s="293">
        <f aca="true" t="shared" si="149" ref="C134:L134">C133/C129</f>
        <v>0.15769944341372913</v>
      </c>
      <c r="D134" s="294">
        <f t="shared" si="149"/>
        <v>0.03636363636363636</v>
      </c>
      <c r="E134" s="294">
        <f t="shared" si="149"/>
        <v>-0.0072422336573279966</v>
      </c>
      <c r="F134" s="295">
        <f t="shared" si="149"/>
        <v>0.04361873990306947</v>
      </c>
      <c r="G134" s="296">
        <f t="shared" si="149"/>
        <v>0.031791907514450865</v>
      </c>
      <c r="H134" s="294">
        <f t="shared" si="149"/>
        <v>0.12403821327136587</v>
      </c>
      <c r="I134" s="294">
        <f t="shared" si="149"/>
        <v>-0.08390716653914818</v>
      </c>
      <c r="J134" s="297">
        <f t="shared" si="149"/>
        <v>0.14563106796116504</v>
      </c>
      <c r="K134" s="298">
        <f t="shared" si="149"/>
        <v>-0.12603062426383982</v>
      </c>
      <c r="L134" s="294">
        <f t="shared" si="149"/>
        <v>-0.007462686567164179</v>
      </c>
      <c r="M134" s="295"/>
      <c r="N134" s="296">
        <f>N133/N129</f>
        <v>-0.6148648648648649</v>
      </c>
      <c r="O134" s="294">
        <f>O133/O129</f>
        <v>0.004750593824228029</v>
      </c>
      <c r="P134" s="294">
        <f>P133/P129</f>
        <v>0.15273775216138327</v>
      </c>
      <c r="Q134" s="294"/>
      <c r="R134" s="294">
        <f aca="true" t="shared" si="150" ref="R134:X134">R133/R129</f>
        <v>-0.07741935483870968</v>
      </c>
      <c r="S134" s="294">
        <f t="shared" si="150"/>
        <v>2</v>
      </c>
      <c r="T134" s="299">
        <f t="shared" si="150"/>
        <v>0.6666666666666666</v>
      </c>
      <c r="U134" s="300">
        <f t="shared" si="150"/>
        <v>0.06767232811361176</v>
      </c>
      <c r="V134" s="301">
        <f t="shared" si="150"/>
        <v>-0.5625</v>
      </c>
      <c r="W134" s="294">
        <f t="shared" si="150"/>
        <v>-0.04065040650406504</v>
      </c>
      <c r="X134" s="294">
        <f t="shared" si="150"/>
        <v>0.3484848484848485</v>
      </c>
      <c r="Y134" s="297"/>
      <c r="Z134" s="298">
        <f aca="true" t="shared" si="151" ref="Z134:AH134">Z133/Z129</f>
        <v>1.0133333333333334</v>
      </c>
      <c r="AA134" s="295">
        <f t="shared" si="151"/>
        <v>-0.07192687033918692</v>
      </c>
      <c r="AB134" s="296" t="e">
        <f t="shared" si="151"/>
        <v>#DIV/0!</v>
      </c>
      <c r="AC134" s="299" t="e">
        <f t="shared" si="151"/>
        <v>#DIV/0!</v>
      </c>
      <c r="AD134" s="300">
        <f t="shared" si="151"/>
        <v>-0.006275862068965517</v>
      </c>
      <c r="AE134" s="302">
        <f t="shared" si="151"/>
        <v>0.11838868388683887</v>
      </c>
      <c r="AF134" s="298">
        <f t="shared" si="151"/>
        <v>0.1</v>
      </c>
      <c r="AG134" s="294">
        <f t="shared" si="151"/>
        <v>0.17777777777777778</v>
      </c>
      <c r="AH134" s="303">
        <f t="shared" si="151"/>
        <v>-0.23333333333333334</v>
      </c>
    </row>
    <row r="135" spans="1:34" ht="15.75" thickTop="1">
      <c r="A135" s="386">
        <v>2016</v>
      </c>
      <c r="B135" s="256" t="s">
        <v>19</v>
      </c>
      <c r="C135" s="245">
        <f>SUM(Stats2016!B9:B11)</f>
        <v>3366</v>
      </c>
      <c r="D135" s="245">
        <f>SUM(Stats2016!C9:C11)</f>
        <v>4049</v>
      </c>
      <c r="E135" s="245">
        <f>SUM(Stats2016!D9:D11)</f>
        <v>4523</v>
      </c>
      <c r="F135" s="245">
        <f>SUM(Stats2016!E9:E11)</f>
        <v>617</v>
      </c>
      <c r="G135" s="245">
        <f>SUM(Stats2016!F9:F11)</f>
        <v>2670</v>
      </c>
      <c r="H135" s="245">
        <f>SUM(Stats2016!G9:G11)</f>
        <v>19500</v>
      </c>
      <c r="I135" s="245">
        <f>SUM(Stats2016!H9:H11)</f>
        <v>3312</v>
      </c>
      <c r="J135" s="245">
        <f>SUM(Stats2016!I9:I11)</f>
        <v>495</v>
      </c>
      <c r="K135" s="245">
        <f>SUM(Stats2016!J9:J11)</f>
        <v>1224</v>
      </c>
      <c r="L135" s="245">
        <f>SUM(Stats2016!K9:K11)</f>
        <v>111</v>
      </c>
      <c r="M135" s="245"/>
      <c r="N135" s="245">
        <f>SUM(Stats2016!L9:L11)</f>
        <v>88</v>
      </c>
      <c r="O135" s="245">
        <f>SUM(Stats2016!M9:M11)</f>
        <v>518</v>
      </c>
      <c r="P135" s="331">
        <f>SUM(Stats2016!N9:N11)</f>
        <v>3444</v>
      </c>
      <c r="Q135" s="331"/>
      <c r="R135" s="331">
        <f>SUM(Stats2016!Q9:Q11)</f>
        <v>134</v>
      </c>
      <c r="S135" s="331">
        <f>SUM(Stats2016!R9:R11)</f>
        <v>9</v>
      </c>
      <c r="T135" s="333">
        <f>SUM(Stats2016!S9:S11)</f>
        <v>188</v>
      </c>
      <c r="U135" s="337">
        <f>SUM(Stats2016!T9:T11)</f>
        <v>44293</v>
      </c>
      <c r="V135" s="338">
        <f>SUM(Stats2016!U9:U11)</f>
        <v>28</v>
      </c>
      <c r="W135" s="331">
        <f>SUM(Stats2016!V9:V11)</f>
        <v>687</v>
      </c>
      <c r="X135" s="331">
        <f>SUM(Stats2016!W9:W11)</f>
        <v>662</v>
      </c>
      <c r="Y135" s="333"/>
      <c r="Z135" s="334">
        <f>SUM(Stats2016!Y9:Y11)</f>
        <v>225</v>
      </c>
      <c r="AA135" s="333">
        <f>SUM(Stats2016!Z9:Z11)</f>
        <v>3373</v>
      </c>
      <c r="AB135" s="334"/>
      <c r="AC135" s="333"/>
      <c r="AD135" s="337">
        <f>SUM(Stats2016!AC9:AC11)</f>
        <v>28488</v>
      </c>
      <c r="AE135" s="338">
        <f>SUM(Stats2016!AD9:AD11)</f>
        <v>868.75</v>
      </c>
      <c r="AF135" s="331">
        <f>SUM(Stats2016!AE9:AE11)</f>
        <v>94</v>
      </c>
      <c r="AG135" s="331">
        <f>SUM(Stats2016!AF9:AF11)</f>
        <v>45</v>
      </c>
      <c r="AH135" s="332">
        <f>SUM(Stats2016!AG9:AG11)</f>
        <v>31</v>
      </c>
    </row>
    <row r="136" spans="1:34" ht="15">
      <c r="A136" s="387"/>
      <c r="B136" s="257" t="s">
        <v>82</v>
      </c>
      <c r="C136" s="258">
        <f aca="true" t="shared" si="152" ref="C136:L136">C135-C132</f>
        <v>-378</v>
      </c>
      <c r="D136" s="259">
        <f t="shared" si="152"/>
        <v>230</v>
      </c>
      <c r="E136" s="259">
        <f t="shared" si="152"/>
        <v>-686</v>
      </c>
      <c r="F136" s="260">
        <f t="shared" si="152"/>
        <v>-29</v>
      </c>
      <c r="G136" s="261">
        <f t="shared" si="152"/>
        <v>-186</v>
      </c>
      <c r="H136" s="259">
        <f t="shared" si="152"/>
        <v>-2267</v>
      </c>
      <c r="I136" s="259">
        <f t="shared" si="152"/>
        <v>-280</v>
      </c>
      <c r="J136" s="262">
        <f t="shared" si="152"/>
        <v>-95</v>
      </c>
      <c r="K136" s="263">
        <f t="shared" si="152"/>
        <v>-260</v>
      </c>
      <c r="L136" s="259">
        <f t="shared" si="152"/>
        <v>-22</v>
      </c>
      <c r="M136" s="260"/>
      <c r="N136" s="261">
        <f>N135-N132</f>
        <v>31</v>
      </c>
      <c r="O136" s="259">
        <f>O135-O132</f>
        <v>-328</v>
      </c>
      <c r="P136" s="259">
        <f>P135-P132</f>
        <v>244</v>
      </c>
      <c r="Q136" s="259"/>
      <c r="R136" s="259">
        <f aca="true" t="shared" si="153" ref="R136:X136">R135-R132</f>
        <v>-9</v>
      </c>
      <c r="S136" s="259">
        <f t="shared" si="153"/>
        <v>6</v>
      </c>
      <c r="T136" s="264">
        <f t="shared" si="153"/>
        <v>-27</v>
      </c>
      <c r="U136" s="265">
        <f t="shared" si="153"/>
        <v>-4048</v>
      </c>
      <c r="V136" s="266">
        <f t="shared" si="153"/>
        <v>21</v>
      </c>
      <c r="W136" s="259">
        <f t="shared" si="153"/>
        <v>97</v>
      </c>
      <c r="X136" s="259">
        <f t="shared" si="153"/>
        <v>-228</v>
      </c>
      <c r="Y136" s="262"/>
      <c r="Z136" s="263">
        <f aca="true" t="shared" si="154" ref="Z136:AH136">Z135-Z132</f>
        <v>74</v>
      </c>
      <c r="AA136" s="260">
        <f t="shared" si="154"/>
        <v>-485</v>
      </c>
      <c r="AB136" s="261">
        <f t="shared" si="154"/>
        <v>0</v>
      </c>
      <c r="AC136" s="264">
        <f t="shared" si="154"/>
        <v>0</v>
      </c>
      <c r="AD136" s="265">
        <f t="shared" si="154"/>
        <v>-330</v>
      </c>
      <c r="AE136" s="267">
        <f t="shared" si="154"/>
        <v>-40.5</v>
      </c>
      <c r="AF136" s="263">
        <f t="shared" si="154"/>
        <v>-5</v>
      </c>
      <c r="AG136" s="259">
        <f t="shared" si="154"/>
        <v>-8</v>
      </c>
      <c r="AH136" s="268">
        <f t="shared" si="154"/>
        <v>8</v>
      </c>
    </row>
    <row r="137" spans="1:34" s="270" customFormat="1" ht="15.75" thickBot="1">
      <c r="A137" s="388"/>
      <c r="B137" s="292" t="s">
        <v>83</v>
      </c>
      <c r="C137" s="293">
        <f aca="true" t="shared" si="155" ref="C137:L137">C136/C132</f>
        <v>-0.10096153846153846</v>
      </c>
      <c r="D137" s="294">
        <f t="shared" si="155"/>
        <v>0.06022518984027232</v>
      </c>
      <c r="E137" s="294">
        <f t="shared" si="155"/>
        <v>-0.13169514302169322</v>
      </c>
      <c r="F137" s="295">
        <f t="shared" si="155"/>
        <v>-0.04489164086687306</v>
      </c>
      <c r="G137" s="296">
        <f t="shared" si="155"/>
        <v>-0.06512605042016807</v>
      </c>
      <c r="H137" s="294">
        <f t="shared" si="155"/>
        <v>-0.10414848164652915</v>
      </c>
      <c r="I137" s="294">
        <f t="shared" si="155"/>
        <v>-0.0779510022271715</v>
      </c>
      <c r="J137" s="297">
        <f t="shared" si="155"/>
        <v>-0.16101694915254236</v>
      </c>
      <c r="K137" s="298">
        <f t="shared" si="155"/>
        <v>-0.1752021563342318</v>
      </c>
      <c r="L137" s="294">
        <f t="shared" si="155"/>
        <v>-0.16541353383458646</v>
      </c>
      <c r="M137" s="295"/>
      <c r="N137" s="296">
        <f>N136/N132</f>
        <v>0.543859649122807</v>
      </c>
      <c r="O137" s="294">
        <f>O136/O132</f>
        <v>-0.3877068557919622</v>
      </c>
      <c r="P137" s="294">
        <f>P136/P132</f>
        <v>0.07625</v>
      </c>
      <c r="Q137" s="294"/>
      <c r="R137" s="294">
        <f aca="true" t="shared" si="156" ref="R137:X137">R136/R132</f>
        <v>-0.06293706293706294</v>
      </c>
      <c r="S137" s="294">
        <f t="shared" si="156"/>
        <v>2</v>
      </c>
      <c r="T137" s="299">
        <f t="shared" si="156"/>
        <v>-0.12558139534883722</v>
      </c>
      <c r="U137" s="300">
        <f t="shared" si="156"/>
        <v>-0.08373844148859147</v>
      </c>
      <c r="V137" s="301">
        <f t="shared" si="156"/>
        <v>3</v>
      </c>
      <c r="W137" s="294">
        <f t="shared" si="156"/>
        <v>0.16440677966101694</v>
      </c>
      <c r="X137" s="294">
        <f t="shared" si="156"/>
        <v>-0.25617977528089886</v>
      </c>
      <c r="Y137" s="297"/>
      <c r="Z137" s="298">
        <f aca="true" t="shared" si="157" ref="Z137:AH137">Z136/Z132</f>
        <v>0.4900662251655629</v>
      </c>
      <c r="AA137" s="295">
        <f t="shared" si="157"/>
        <v>-0.1257128045619492</v>
      </c>
      <c r="AB137" s="296" t="e">
        <f t="shared" si="157"/>
        <v>#DIV/0!</v>
      </c>
      <c r="AC137" s="299" t="e">
        <f t="shared" si="157"/>
        <v>#DIV/0!</v>
      </c>
      <c r="AD137" s="300">
        <f t="shared" si="157"/>
        <v>-0.01145117634811576</v>
      </c>
      <c r="AE137" s="302">
        <f t="shared" si="157"/>
        <v>-0.04454220511410503</v>
      </c>
      <c r="AF137" s="298">
        <f t="shared" si="157"/>
        <v>-0.050505050505050504</v>
      </c>
      <c r="AG137" s="294">
        <f t="shared" si="157"/>
        <v>-0.1509433962264151</v>
      </c>
      <c r="AH137" s="303">
        <f t="shared" si="157"/>
        <v>0.34782608695652173</v>
      </c>
    </row>
    <row r="138" spans="1:34" ht="15.75" thickTop="1">
      <c r="A138" s="386">
        <v>2017</v>
      </c>
      <c r="B138" s="256" t="s">
        <v>19</v>
      </c>
      <c r="C138" s="245">
        <f>SUM(Stats2017!B9:B11)</f>
        <v>3660</v>
      </c>
      <c r="D138" s="245">
        <f>SUM(Stats2017!C9:C11)</f>
        <v>4236</v>
      </c>
      <c r="E138" s="245">
        <f>SUM(Stats2017!D9:D11)</f>
        <v>4172</v>
      </c>
      <c r="F138" s="245">
        <f>SUM(Stats2017!E9:E11)</f>
        <v>504</v>
      </c>
      <c r="G138" s="245">
        <f>SUM(Stats2017!F9:F11)</f>
        <v>3422</v>
      </c>
      <c r="H138" s="245">
        <f>SUM(Stats2017!G9:G11)</f>
        <v>21001</v>
      </c>
      <c r="I138" s="245">
        <f>SUM(Stats2017!H9:H11)</f>
        <v>3064</v>
      </c>
      <c r="J138" s="245">
        <f>SUM(Stats2017!I9:I11)</f>
        <v>561</v>
      </c>
      <c r="K138" s="245">
        <f>SUM(Stats2017!J9:J11)</f>
        <v>1204</v>
      </c>
      <c r="L138" s="245">
        <f>SUM(Stats2017!K9:K11)</f>
        <v>210</v>
      </c>
      <c r="M138" s="245"/>
      <c r="N138" s="245">
        <f>SUM(Stats2017!L9:L11)</f>
        <v>115</v>
      </c>
      <c r="O138" s="245">
        <f>SUM(Stats2017!M9:M11)</f>
        <v>654</v>
      </c>
      <c r="P138" s="331">
        <f>SUM(Stats2017!N9:N11)</f>
        <v>3746</v>
      </c>
      <c r="Q138" s="331"/>
      <c r="R138" s="331">
        <f>SUM(Stats2017!Q9:Q11)</f>
        <v>122</v>
      </c>
      <c r="S138" s="331">
        <f>SUM(Stats2017!R9:R11)</f>
        <v>3</v>
      </c>
      <c r="T138" s="333">
        <f>SUM(Stats2017!S9:S11)</f>
        <v>199</v>
      </c>
      <c r="U138" s="337">
        <f>SUM(Stats2017!T9:T11)</f>
        <v>46948</v>
      </c>
      <c r="V138" s="338">
        <f>SUM(Stats2017!U9:U11)</f>
        <v>30</v>
      </c>
      <c r="W138" s="331">
        <f>SUM(Stats2017!V9:V11)</f>
        <v>719</v>
      </c>
      <c r="X138" s="331">
        <f>SUM(Stats2017!W9:W11)</f>
        <v>260</v>
      </c>
      <c r="Y138" s="333"/>
      <c r="Z138" s="334">
        <f>SUM(Stats2017!Y9:Y11)</f>
        <v>296</v>
      </c>
      <c r="AA138" s="333">
        <f>SUM(Stats2017!Z9:Z11)</f>
        <v>3737</v>
      </c>
      <c r="AB138" s="334"/>
      <c r="AC138" s="333"/>
      <c r="AD138" s="337">
        <f>SUM(Stats2017!AC9:AC11)</f>
        <v>31559</v>
      </c>
      <c r="AE138" s="338">
        <f>SUM(Stats2017!AD9:AD11)</f>
        <v>817</v>
      </c>
      <c r="AF138" s="331">
        <f>SUM(Stats2017!AE9:AE11)</f>
        <v>54</v>
      </c>
      <c r="AG138" s="331">
        <f>SUM(Stats2017!AF9:AF11)</f>
        <v>29</v>
      </c>
      <c r="AH138" s="332">
        <f>SUM(Stats2017!AG9:AG11)</f>
        <v>27</v>
      </c>
    </row>
    <row r="139" spans="1:34" ht="15">
      <c r="A139" s="387"/>
      <c r="B139" s="257" t="s">
        <v>82</v>
      </c>
      <c r="C139" s="258">
        <f aca="true" t="shared" si="158" ref="C139:L139">C138-C135</f>
        <v>294</v>
      </c>
      <c r="D139" s="259">
        <f t="shared" si="158"/>
        <v>187</v>
      </c>
      <c r="E139" s="259">
        <f t="shared" si="158"/>
        <v>-351</v>
      </c>
      <c r="F139" s="260">
        <f t="shared" si="158"/>
        <v>-113</v>
      </c>
      <c r="G139" s="261">
        <f t="shared" si="158"/>
        <v>752</v>
      </c>
      <c r="H139" s="259">
        <f t="shared" si="158"/>
        <v>1501</v>
      </c>
      <c r="I139" s="259">
        <f t="shared" si="158"/>
        <v>-248</v>
      </c>
      <c r="J139" s="262">
        <f t="shared" si="158"/>
        <v>66</v>
      </c>
      <c r="K139" s="263">
        <f t="shared" si="158"/>
        <v>-20</v>
      </c>
      <c r="L139" s="259">
        <f t="shared" si="158"/>
        <v>99</v>
      </c>
      <c r="M139" s="260"/>
      <c r="N139" s="261">
        <f>N138-N135</f>
        <v>27</v>
      </c>
      <c r="O139" s="259">
        <f>O138-O135</f>
        <v>136</v>
      </c>
      <c r="P139" s="259">
        <f>P138-P135</f>
        <v>302</v>
      </c>
      <c r="Q139" s="259"/>
      <c r="R139" s="259">
        <f aca="true" t="shared" si="159" ref="R139:X139">R138-R135</f>
        <v>-12</v>
      </c>
      <c r="S139" s="259">
        <f t="shared" si="159"/>
        <v>-6</v>
      </c>
      <c r="T139" s="264">
        <f t="shared" si="159"/>
        <v>11</v>
      </c>
      <c r="U139" s="265">
        <f t="shared" si="159"/>
        <v>2655</v>
      </c>
      <c r="V139" s="266">
        <f t="shared" si="159"/>
        <v>2</v>
      </c>
      <c r="W139" s="259">
        <f t="shared" si="159"/>
        <v>32</v>
      </c>
      <c r="X139" s="259">
        <f t="shared" si="159"/>
        <v>-402</v>
      </c>
      <c r="Y139" s="262"/>
      <c r="Z139" s="263">
        <f aca="true" t="shared" si="160" ref="Z139:AH139">Z138-Z135</f>
        <v>71</v>
      </c>
      <c r="AA139" s="260">
        <f t="shared" si="160"/>
        <v>364</v>
      </c>
      <c r="AB139" s="261">
        <f t="shared" si="160"/>
        <v>0</v>
      </c>
      <c r="AC139" s="264">
        <f t="shared" si="160"/>
        <v>0</v>
      </c>
      <c r="AD139" s="265">
        <f t="shared" si="160"/>
        <v>3071</v>
      </c>
      <c r="AE139" s="267">
        <f t="shared" si="160"/>
        <v>-51.75</v>
      </c>
      <c r="AF139" s="263">
        <f t="shared" si="160"/>
        <v>-40</v>
      </c>
      <c r="AG139" s="259">
        <f t="shared" si="160"/>
        <v>-16</v>
      </c>
      <c r="AH139" s="268">
        <f t="shared" si="160"/>
        <v>-4</v>
      </c>
    </row>
    <row r="140" spans="1:34" s="270" customFormat="1" ht="15.75" thickBot="1">
      <c r="A140" s="388"/>
      <c r="B140" s="292" t="s">
        <v>83</v>
      </c>
      <c r="C140" s="293">
        <f aca="true" t="shared" si="161" ref="C140:L140">C139/C135</f>
        <v>0.0873440285204991</v>
      </c>
      <c r="D140" s="294">
        <f t="shared" si="161"/>
        <v>0.046184243022968634</v>
      </c>
      <c r="E140" s="294">
        <f t="shared" si="161"/>
        <v>-0.07760336060137077</v>
      </c>
      <c r="F140" s="295">
        <f t="shared" si="161"/>
        <v>-0.18314424635332252</v>
      </c>
      <c r="G140" s="296">
        <f t="shared" si="161"/>
        <v>0.28164794007490634</v>
      </c>
      <c r="H140" s="294">
        <f t="shared" si="161"/>
        <v>0.07697435897435898</v>
      </c>
      <c r="I140" s="294">
        <f t="shared" si="161"/>
        <v>-0.0748792270531401</v>
      </c>
      <c r="J140" s="297">
        <f t="shared" si="161"/>
        <v>0.13333333333333333</v>
      </c>
      <c r="K140" s="298">
        <f t="shared" si="161"/>
        <v>-0.016339869281045753</v>
      </c>
      <c r="L140" s="294">
        <f t="shared" si="161"/>
        <v>0.8918918918918919</v>
      </c>
      <c r="M140" s="295"/>
      <c r="N140" s="296">
        <f>N139/N135</f>
        <v>0.3068181818181818</v>
      </c>
      <c r="O140" s="294">
        <f>O139/O135</f>
        <v>0.2625482625482625</v>
      </c>
      <c r="P140" s="294">
        <f>P139/P135</f>
        <v>0.08768873403019745</v>
      </c>
      <c r="Q140" s="294"/>
      <c r="R140" s="294">
        <f aca="true" t="shared" si="162" ref="R140:X140">R139/R135</f>
        <v>-0.08955223880597014</v>
      </c>
      <c r="S140" s="294">
        <f t="shared" si="162"/>
        <v>-0.6666666666666666</v>
      </c>
      <c r="T140" s="299">
        <f t="shared" si="162"/>
        <v>0.05851063829787234</v>
      </c>
      <c r="U140" s="300">
        <f t="shared" si="162"/>
        <v>0.0599417515182986</v>
      </c>
      <c r="V140" s="301">
        <f t="shared" si="162"/>
        <v>0.07142857142857142</v>
      </c>
      <c r="W140" s="294">
        <f t="shared" si="162"/>
        <v>0.046579330422125184</v>
      </c>
      <c r="X140" s="294">
        <f t="shared" si="162"/>
        <v>-0.6072507552870091</v>
      </c>
      <c r="Y140" s="297"/>
      <c r="Z140" s="298">
        <f aca="true" t="shared" si="163" ref="Z140:AH140">Z139/Z135</f>
        <v>0.31555555555555553</v>
      </c>
      <c r="AA140" s="295">
        <f t="shared" si="163"/>
        <v>0.10791580195671509</v>
      </c>
      <c r="AB140" s="296" t="e">
        <f t="shared" si="163"/>
        <v>#DIV/0!</v>
      </c>
      <c r="AC140" s="299" t="e">
        <f t="shared" si="163"/>
        <v>#DIV/0!</v>
      </c>
      <c r="AD140" s="300">
        <f t="shared" si="163"/>
        <v>0.10779977534400449</v>
      </c>
      <c r="AE140" s="302">
        <f t="shared" si="163"/>
        <v>-0.05956834532374101</v>
      </c>
      <c r="AF140" s="298">
        <f t="shared" si="163"/>
        <v>-0.425531914893617</v>
      </c>
      <c r="AG140" s="294">
        <f t="shared" si="163"/>
        <v>-0.35555555555555557</v>
      </c>
      <c r="AH140" s="303">
        <f t="shared" si="163"/>
        <v>-0.12903225806451613</v>
      </c>
    </row>
    <row r="141" spans="1:34" s="270" customFormat="1" ht="16.5" thickBot="1" thickTop="1">
      <c r="A141" s="343"/>
      <c r="B141" s="344"/>
      <c r="C141" s="293"/>
      <c r="D141" s="293"/>
      <c r="E141" s="293"/>
      <c r="F141" s="293"/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300"/>
      <c r="V141" s="293"/>
      <c r="W141" s="293"/>
      <c r="X141" s="293"/>
      <c r="Y141" s="293"/>
      <c r="Z141" s="293"/>
      <c r="AA141" s="293"/>
      <c r="AB141" s="293"/>
      <c r="AC141" s="293"/>
      <c r="AD141" s="300"/>
      <c r="AE141" s="293"/>
      <c r="AF141" s="293"/>
      <c r="AG141" s="293"/>
      <c r="AH141" s="345"/>
    </row>
    <row r="142" spans="1:34" ht="16.5" thickBot="1" thickTop="1">
      <c r="A142" s="218"/>
      <c r="B142" s="219"/>
      <c r="C142" s="394" t="s">
        <v>89</v>
      </c>
      <c r="D142" s="395"/>
      <c r="E142" s="395"/>
      <c r="F142" s="395"/>
      <c r="G142" s="395"/>
      <c r="H142" s="395"/>
      <c r="I142" s="395"/>
      <c r="J142" s="395"/>
      <c r="K142" s="395"/>
      <c r="L142" s="395"/>
      <c r="M142" s="395"/>
      <c r="N142" s="395"/>
      <c r="O142" s="395"/>
      <c r="P142" s="395"/>
      <c r="Q142" s="395"/>
      <c r="R142" s="395"/>
      <c r="S142" s="395"/>
      <c r="T142" s="395"/>
      <c r="U142" s="395"/>
      <c r="V142" s="395"/>
      <c r="W142" s="395"/>
      <c r="X142" s="395"/>
      <c r="Y142" s="395"/>
      <c r="Z142" s="395"/>
      <c r="AA142" s="395"/>
      <c r="AB142" s="395"/>
      <c r="AC142" s="395"/>
      <c r="AD142" s="395"/>
      <c r="AE142" s="395"/>
      <c r="AF142" s="395"/>
      <c r="AG142" s="395"/>
      <c r="AH142" s="396"/>
    </row>
    <row r="143" spans="1:34" ht="31.5" thickBot="1" thickTop="1">
      <c r="A143" s="222"/>
      <c r="B143" s="223" t="s">
        <v>93</v>
      </c>
      <c r="C143" s="224" t="s">
        <v>57</v>
      </c>
      <c r="D143" s="225" t="s">
        <v>58</v>
      </c>
      <c r="E143" s="225" t="s">
        <v>59</v>
      </c>
      <c r="F143" s="226" t="s">
        <v>60</v>
      </c>
      <c r="G143" s="227" t="s">
        <v>61</v>
      </c>
      <c r="H143" s="225" t="s">
        <v>62</v>
      </c>
      <c r="I143" s="225" t="s">
        <v>63</v>
      </c>
      <c r="J143" s="226" t="s">
        <v>64</v>
      </c>
      <c r="K143" s="227" t="s">
        <v>65</v>
      </c>
      <c r="L143" s="225" t="s">
        <v>66</v>
      </c>
      <c r="M143" s="226" t="s">
        <v>67</v>
      </c>
      <c r="N143" s="220" t="s">
        <v>21</v>
      </c>
      <c r="O143" s="225" t="s">
        <v>68</v>
      </c>
      <c r="P143" s="225" t="s">
        <v>69</v>
      </c>
      <c r="Q143" s="228" t="s">
        <v>42</v>
      </c>
      <c r="R143" s="228" t="s">
        <v>9</v>
      </c>
      <c r="S143" s="228" t="s">
        <v>10</v>
      </c>
      <c r="T143" s="220" t="s">
        <v>11</v>
      </c>
      <c r="U143" s="229" t="s">
        <v>70</v>
      </c>
      <c r="V143" s="220" t="s">
        <v>12</v>
      </c>
      <c r="W143" s="225" t="s">
        <v>71</v>
      </c>
      <c r="X143" s="227" t="s">
        <v>99</v>
      </c>
      <c r="Y143" s="226" t="s">
        <v>72</v>
      </c>
      <c r="Z143" s="230" t="s">
        <v>73</v>
      </c>
      <c r="AA143" s="226" t="s">
        <v>74</v>
      </c>
      <c r="AB143" s="230" t="s">
        <v>75</v>
      </c>
      <c r="AC143" s="227" t="s">
        <v>76</v>
      </c>
      <c r="AD143" s="229" t="s">
        <v>77</v>
      </c>
      <c r="AE143" s="231" t="s">
        <v>78</v>
      </c>
      <c r="AF143" s="227" t="s">
        <v>79</v>
      </c>
      <c r="AG143" s="225" t="s">
        <v>80</v>
      </c>
      <c r="AH143" s="232" t="s">
        <v>81</v>
      </c>
    </row>
    <row r="144" spans="1:34" ht="16.5" hidden="1" thickBot="1" thickTop="1">
      <c r="A144" s="390" t="s">
        <v>86</v>
      </c>
      <c r="B144" s="391"/>
      <c r="C144" s="234">
        <f>SUM(Stats2002!B7:B9)</f>
        <v>718</v>
      </c>
      <c r="D144" s="235">
        <f>SUM(Stats2002!C7:C9)</f>
        <v>979</v>
      </c>
      <c r="E144" s="235">
        <f>SUM(Stats2002!D7:D9)</f>
        <v>975</v>
      </c>
      <c r="F144" s="234">
        <f>SUM(Stats2002!E7:E9)</f>
        <v>183</v>
      </c>
      <c r="G144" s="236">
        <f>SUM(Stats2002!F7:F9)</f>
        <v>456</v>
      </c>
      <c r="H144" s="235">
        <f>SUM(Stats2002!G7:G9)</f>
        <v>3193</v>
      </c>
      <c r="I144" s="235">
        <f>SUM(Stats2002!H7:H9)</f>
        <v>771</v>
      </c>
      <c r="J144" s="237">
        <f>SUM(Stats2002!I7:I9)</f>
        <v>4</v>
      </c>
      <c r="K144" s="234"/>
      <c r="L144" s="235"/>
      <c r="M144" s="234">
        <f>SUM(Stats2002!M7:M9)</f>
        <v>95</v>
      </c>
      <c r="N144" s="236"/>
      <c r="O144" s="235"/>
      <c r="P144" s="235"/>
      <c r="Q144" s="235">
        <f>SUM(Stats2002!N7:N9)</f>
        <v>0</v>
      </c>
      <c r="R144" s="235">
        <f>SUM(Stats2002!J7:J9)</f>
        <v>58</v>
      </c>
      <c r="S144" s="235">
        <f>SUM(Stats2002!K7:K9)</f>
        <v>8</v>
      </c>
      <c r="T144" s="238">
        <f>SUM(Stats2002!L7:L9)</f>
        <v>42</v>
      </c>
      <c r="U144" s="239">
        <f>SUM(C144:T144)</f>
        <v>7482</v>
      </c>
      <c r="V144" s="240"/>
      <c r="W144" s="235"/>
      <c r="X144" s="234"/>
      <c r="Y144" s="237"/>
      <c r="Z144" s="241"/>
      <c r="AA144" s="234">
        <f>SUM(Stats2002!O7:O9)</f>
        <v>1893</v>
      </c>
      <c r="AB144" s="242">
        <f>SUM(Stats2002!P7:P9)</f>
        <v>3252</v>
      </c>
      <c r="AC144" s="238">
        <f>SUM(Stats2002!Q7:Q9)</f>
        <v>1509</v>
      </c>
      <c r="AD144" s="239">
        <f>SUM(AB144:AC144)</f>
        <v>4761</v>
      </c>
      <c r="AE144" s="243">
        <f>SUM(Stats2002!R7:R9)</f>
        <v>37</v>
      </c>
      <c r="AF144" s="234"/>
      <c r="AG144" s="235"/>
      <c r="AH144" s="244"/>
    </row>
    <row r="145" spans="1:34" ht="15.75" hidden="1" thickBot="1">
      <c r="A145" s="392" t="s">
        <v>87</v>
      </c>
      <c r="B145" s="393"/>
      <c r="C145" s="245">
        <f>SUM(Stats2003!B11:B13)</f>
        <v>312</v>
      </c>
      <c r="D145" s="246">
        <f>SUM(Stats2003!C11:C13)</f>
        <v>289</v>
      </c>
      <c r="E145" s="246">
        <f>SUM(Stats2003!D11:D13)</f>
        <v>256</v>
      </c>
      <c r="F145" s="245">
        <f>SUM(Stats2003!E11:E13)</f>
        <v>62</v>
      </c>
      <c r="G145" s="247">
        <f>SUM(Stats2003!F11:F13)</f>
        <v>204</v>
      </c>
      <c r="H145" s="246">
        <f>SUM(Stats2003!G11:G13)</f>
        <v>981</v>
      </c>
      <c r="I145" s="246">
        <f>SUM(Stats2003!H11:H13)</f>
        <v>253</v>
      </c>
      <c r="J145" s="248">
        <f>SUM(Stats2003!I11:I13)</f>
        <v>2</v>
      </c>
      <c r="K145" s="245"/>
      <c r="L145" s="246"/>
      <c r="M145" s="245"/>
      <c r="N145" s="247"/>
      <c r="O145" s="246"/>
      <c r="P145" s="246"/>
      <c r="Q145" s="246">
        <f>SUM(Stats2003!O11:O13)</f>
        <v>0</v>
      </c>
      <c r="R145" s="246">
        <f>SUM(Stats2003!J11:J13)</f>
        <v>18</v>
      </c>
      <c r="S145" s="246">
        <f>SUM(Stats2003!K11:K13)</f>
        <v>1</v>
      </c>
      <c r="T145" s="249">
        <f>SUM(Stats2003!L11:L13)</f>
        <v>0</v>
      </c>
      <c r="U145" s="250">
        <f>SUM(C145:T145)</f>
        <v>2378</v>
      </c>
      <c r="V145" s="251">
        <f>SUM(Stats2003!M11:M13)</f>
        <v>33</v>
      </c>
      <c r="W145" s="246">
        <f>SUM(Stats2003!N11:N13)</f>
        <v>0</v>
      </c>
      <c r="X145" s="245"/>
      <c r="Y145" s="248"/>
      <c r="Z145" s="252"/>
      <c r="AA145" s="245">
        <f>SUM(Stats2003!P11:P13)</f>
        <v>449</v>
      </c>
      <c r="AB145" s="253">
        <f>SUM(Stats2003!Q11:Q13)</f>
        <v>1141</v>
      </c>
      <c r="AC145" s="249">
        <f>SUM(Stats2003!R11:R13)</f>
        <v>771</v>
      </c>
      <c r="AD145" s="250">
        <f>SUM(AB145:AC145)</f>
        <v>1912</v>
      </c>
      <c r="AE145" s="254">
        <f>SUM(Stats2003!S11:S13)</f>
        <v>0</v>
      </c>
      <c r="AF145" s="245"/>
      <c r="AG145" s="246"/>
      <c r="AH145" s="255"/>
    </row>
    <row r="146" spans="1:34" ht="15.75" thickTop="1">
      <c r="A146" s="386">
        <v>2004</v>
      </c>
      <c r="B146" s="256" t="s">
        <v>19</v>
      </c>
      <c r="C146" s="245">
        <f>SUM(Stats2004!B11:B13)</f>
        <v>1168</v>
      </c>
      <c r="D146" s="246">
        <f>SUM(Stats2004!C11:C13)</f>
        <v>1285</v>
      </c>
      <c r="E146" s="246">
        <f>SUM(Stats2004!D11:D13)</f>
        <v>1723</v>
      </c>
      <c r="F146" s="245">
        <f>SUM(Stats2004!E11:E13)</f>
        <v>260</v>
      </c>
      <c r="G146" s="247">
        <f>SUM(Stats2004!F11:F13)</f>
        <v>908</v>
      </c>
      <c r="H146" s="246">
        <f>SUM(Stats2004!G11:G13)</f>
        <v>5273</v>
      </c>
      <c r="I146" s="246">
        <f>SUM(Stats2004!H11:H13)</f>
        <v>1556</v>
      </c>
      <c r="J146" s="248">
        <f>SUM(Stats2004!I11:I13)</f>
        <v>10</v>
      </c>
      <c r="K146" s="245"/>
      <c r="L146" s="246"/>
      <c r="M146" s="245"/>
      <c r="N146" s="247">
        <f>SUM(Stats2004!V11:V13)</f>
        <v>389</v>
      </c>
      <c r="O146" s="246">
        <f>SUM(Stats2004!Z11:Z13)</f>
        <v>7</v>
      </c>
      <c r="P146" s="246">
        <f>SUM(Stats2004!U11:U13)</f>
        <v>124</v>
      </c>
      <c r="Q146" s="246">
        <f>SUM(Stats2004!O11:O13)</f>
        <v>3</v>
      </c>
      <c r="R146" s="246">
        <f>SUM(Stats2004!J11:J13)</f>
        <v>88</v>
      </c>
      <c r="S146" s="246">
        <f>SUM(Stats2004!K11:K13)</f>
        <v>10</v>
      </c>
      <c r="T146" s="249">
        <f>SUM(Stats2004!L11:L13)</f>
        <v>14</v>
      </c>
      <c r="U146" s="250">
        <f>SUM(C146:T146)</f>
        <v>12818</v>
      </c>
      <c r="V146" s="251">
        <f>SUM(Stats2004!M11:M13)</f>
        <v>55</v>
      </c>
      <c r="W146" s="246">
        <f>SUM(Stats2004!N11:N13)</f>
        <v>445</v>
      </c>
      <c r="X146" s="245"/>
      <c r="Y146" s="248">
        <f>SUM(Stats2004!P11:P13)</f>
        <v>275</v>
      </c>
      <c r="Z146" s="252"/>
      <c r="AA146" s="245">
        <f>SUM(Stats2004!Q11:Q13)</f>
        <v>3583</v>
      </c>
      <c r="AB146" s="253">
        <f>SUM(Stats2004!R11:R13)</f>
        <v>5624</v>
      </c>
      <c r="AC146" s="249">
        <f>SUM(Stats2004!S11:S13)</f>
        <v>2843</v>
      </c>
      <c r="AD146" s="250">
        <f>SUM(AB146:AC146)</f>
        <v>8467</v>
      </c>
      <c r="AE146" s="254">
        <f>SUM(Stats2004!T11:T13)</f>
        <v>336</v>
      </c>
      <c r="AF146" s="245">
        <f>SUM(Stats2004!W11:W13)</f>
        <v>22</v>
      </c>
      <c r="AG146" s="246">
        <f>SUM(Stats2004!X11:X13)</f>
        <v>19</v>
      </c>
      <c r="AH146" s="255">
        <f>SUM(Stats2004!Y11:Y13)</f>
        <v>0</v>
      </c>
    </row>
    <row r="147" spans="1:34" ht="15">
      <c r="A147" s="387"/>
      <c r="B147" s="257" t="s">
        <v>82</v>
      </c>
      <c r="C147" s="258">
        <f aca="true" t="shared" si="164" ref="C147:AH147">C146-C145</f>
        <v>856</v>
      </c>
      <c r="D147" s="259">
        <f t="shared" si="164"/>
        <v>996</v>
      </c>
      <c r="E147" s="259">
        <f t="shared" si="164"/>
        <v>1467</v>
      </c>
      <c r="F147" s="260">
        <f t="shared" si="164"/>
        <v>198</v>
      </c>
      <c r="G147" s="261">
        <f t="shared" si="164"/>
        <v>704</v>
      </c>
      <c r="H147" s="259">
        <f t="shared" si="164"/>
        <v>4292</v>
      </c>
      <c r="I147" s="259">
        <f t="shared" si="164"/>
        <v>1303</v>
      </c>
      <c r="J147" s="262">
        <f t="shared" si="164"/>
        <v>8</v>
      </c>
      <c r="K147" s="259">
        <f t="shared" si="164"/>
        <v>0</v>
      </c>
      <c r="L147" s="259">
        <f t="shared" si="164"/>
        <v>0</v>
      </c>
      <c r="M147" s="262">
        <f t="shared" si="164"/>
        <v>0</v>
      </c>
      <c r="N147" s="263">
        <f t="shared" si="164"/>
        <v>389</v>
      </c>
      <c r="O147" s="259">
        <f t="shared" si="164"/>
        <v>7</v>
      </c>
      <c r="P147" s="259">
        <f t="shared" si="164"/>
        <v>124</v>
      </c>
      <c r="Q147" s="259">
        <f t="shared" si="164"/>
        <v>3</v>
      </c>
      <c r="R147" s="259">
        <f t="shared" si="164"/>
        <v>70</v>
      </c>
      <c r="S147" s="259">
        <f t="shared" si="164"/>
        <v>9</v>
      </c>
      <c r="T147" s="264">
        <f t="shared" si="164"/>
        <v>14</v>
      </c>
      <c r="U147" s="265">
        <f t="shared" si="164"/>
        <v>10440</v>
      </c>
      <c r="V147" s="266">
        <f t="shared" si="164"/>
        <v>22</v>
      </c>
      <c r="W147" s="259">
        <f t="shared" si="164"/>
        <v>445</v>
      </c>
      <c r="X147" s="260"/>
      <c r="Y147" s="262">
        <f t="shared" si="164"/>
        <v>275</v>
      </c>
      <c r="Z147" s="263">
        <f t="shared" si="164"/>
        <v>0</v>
      </c>
      <c r="AA147" s="260">
        <f t="shared" si="164"/>
        <v>3134</v>
      </c>
      <c r="AB147" s="261">
        <f t="shared" si="164"/>
        <v>4483</v>
      </c>
      <c r="AC147" s="264">
        <f t="shared" si="164"/>
        <v>2072</v>
      </c>
      <c r="AD147" s="265">
        <f t="shared" si="164"/>
        <v>6555</v>
      </c>
      <c r="AE147" s="267">
        <f t="shared" si="164"/>
        <v>336</v>
      </c>
      <c r="AF147" s="259">
        <f t="shared" si="164"/>
        <v>22</v>
      </c>
      <c r="AG147" s="259">
        <f t="shared" si="164"/>
        <v>19</v>
      </c>
      <c r="AH147" s="268">
        <f t="shared" si="164"/>
        <v>0</v>
      </c>
    </row>
    <row r="148" spans="1:34" ht="15.75" thickBot="1">
      <c r="A148" s="397"/>
      <c r="B148" s="269" t="s">
        <v>83</v>
      </c>
      <c r="C148" s="270">
        <f aca="true" t="shared" si="165" ref="C148:AD148">C147/C145</f>
        <v>2.7435897435897436</v>
      </c>
      <c r="D148" s="271">
        <f t="shared" si="165"/>
        <v>3.4463667820069204</v>
      </c>
      <c r="E148" s="271">
        <f t="shared" si="165"/>
        <v>5.73046875</v>
      </c>
      <c r="F148" s="272">
        <f t="shared" si="165"/>
        <v>3.193548387096774</v>
      </c>
      <c r="G148" s="273">
        <f t="shared" si="165"/>
        <v>3.450980392156863</v>
      </c>
      <c r="H148" s="271">
        <f t="shared" si="165"/>
        <v>4.3751274209989806</v>
      </c>
      <c r="I148" s="271">
        <f t="shared" si="165"/>
        <v>5.150197628458498</v>
      </c>
      <c r="J148" s="274">
        <f t="shared" si="165"/>
        <v>4</v>
      </c>
      <c r="K148" s="271"/>
      <c r="L148" s="271"/>
      <c r="M148" s="305"/>
      <c r="N148" s="275"/>
      <c r="O148" s="271"/>
      <c r="P148" s="271"/>
      <c r="Q148" s="271"/>
      <c r="R148" s="271">
        <f t="shared" si="165"/>
        <v>3.888888888888889</v>
      </c>
      <c r="S148" s="271">
        <f t="shared" si="165"/>
        <v>9</v>
      </c>
      <c r="T148" s="276"/>
      <c r="U148" s="277">
        <f t="shared" si="165"/>
        <v>4.390243902439025</v>
      </c>
      <c r="V148" s="306">
        <f t="shared" si="165"/>
        <v>0.6666666666666666</v>
      </c>
      <c r="W148" s="271"/>
      <c r="X148" s="272"/>
      <c r="Y148" s="305"/>
      <c r="Z148" s="275"/>
      <c r="AA148" s="272">
        <f t="shared" si="165"/>
        <v>6.979955456570156</v>
      </c>
      <c r="AB148" s="273">
        <f t="shared" si="165"/>
        <v>3.9290096406660826</v>
      </c>
      <c r="AC148" s="276">
        <f t="shared" si="165"/>
        <v>2.6874189364461736</v>
      </c>
      <c r="AD148" s="277">
        <f t="shared" si="165"/>
        <v>3.428347280334728</v>
      </c>
      <c r="AE148" s="279"/>
      <c r="AF148" s="271"/>
      <c r="AG148" s="271"/>
      <c r="AH148" s="307"/>
    </row>
    <row r="149" spans="1:34" ht="15">
      <c r="A149" s="389">
        <v>2005</v>
      </c>
      <c r="B149" s="256" t="s">
        <v>19</v>
      </c>
      <c r="C149" s="245">
        <f>SUM(Stats2005!B12:B14)</f>
        <v>1330</v>
      </c>
      <c r="D149" s="246">
        <f>SUM(Stats2005!C12:C14)</f>
        <v>1651</v>
      </c>
      <c r="E149" s="246">
        <f>SUM(Stats2005!D12:D14)</f>
        <v>1714</v>
      </c>
      <c r="F149" s="245">
        <f>SUM(Stats2005!E12:E14)</f>
        <v>328</v>
      </c>
      <c r="G149" s="247">
        <f>SUM(Stats2005!F12:F14)</f>
        <v>963</v>
      </c>
      <c r="H149" s="246">
        <f>SUM(Stats2005!G12:G14)</f>
        <v>6022</v>
      </c>
      <c r="I149" s="246">
        <f>SUM(Stats2005!H12:H14)</f>
        <v>1637</v>
      </c>
      <c r="J149" s="248">
        <f>SUM(Stats2005!I12:I14)</f>
        <v>87</v>
      </c>
      <c r="K149" s="245">
        <f>SUM(Stats2005!J12:J14)</f>
        <v>139</v>
      </c>
      <c r="L149" s="246">
        <f>SUM(Stats2005!K12:K14)</f>
        <v>32</v>
      </c>
      <c r="M149" s="245">
        <f>SUM(Stats2005!P12:P14)</f>
        <v>8</v>
      </c>
      <c r="N149" s="247">
        <f>SUM(Stats2005!L12:L14)</f>
        <v>305</v>
      </c>
      <c r="O149" s="246">
        <f>SUM(Stats2005!M12:M14)</f>
        <v>61</v>
      </c>
      <c r="P149" s="246">
        <f>SUM(Stats2005!N12:N14)</f>
        <v>109</v>
      </c>
      <c r="Q149" s="246">
        <f>SUM(Stats2005!O12:O14)</f>
        <v>5</v>
      </c>
      <c r="R149" s="246">
        <f>SUM(Stats2005!Q12:Q14)</f>
        <v>50</v>
      </c>
      <c r="S149" s="246">
        <f>SUM(Stats2005!R12:R14)</f>
        <v>5</v>
      </c>
      <c r="T149" s="249">
        <f>SUM(Stats2005!S12:S14)</f>
        <v>25</v>
      </c>
      <c r="U149" s="250">
        <f>SUM(C149:T149)</f>
        <v>14471</v>
      </c>
      <c r="V149" s="251">
        <f>SUM(Stats2005!U12:U14)</f>
        <v>64</v>
      </c>
      <c r="W149" s="246">
        <f>SUM(Stats2005!V12:V14)</f>
        <v>466</v>
      </c>
      <c r="X149" s="245" t="s">
        <v>98</v>
      </c>
      <c r="Y149" s="248">
        <f>SUM(Stats2005!W12:W14)</f>
        <v>331</v>
      </c>
      <c r="Z149" s="252">
        <f>SUM(Stats2005!X12:X14)</f>
        <v>1667</v>
      </c>
      <c r="AA149" s="245">
        <f>SUM(Stats2005!Y12:Y14)</f>
        <v>4679</v>
      </c>
      <c r="AB149" s="253">
        <f>SUM(Stats2005!Z12:Z14)</f>
        <v>6160</v>
      </c>
      <c r="AC149" s="249">
        <f>SUM(Stats2005!AA12:AA14)</f>
        <v>3206</v>
      </c>
      <c r="AD149" s="250">
        <f>SUM(AB149:AC149)</f>
        <v>9366</v>
      </c>
      <c r="AE149" s="254">
        <f>SUM(Stats2005!AC12:AC14)</f>
        <v>553</v>
      </c>
      <c r="AF149" s="245">
        <f>SUM(Stats2005!AD12:AD14)</f>
        <v>46</v>
      </c>
      <c r="AG149" s="246">
        <f>SUM(Stats2005!AE12:AE14)</f>
        <v>20</v>
      </c>
      <c r="AH149" s="255">
        <f>SUM(Stats2005!AF12:AF14)</f>
        <v>0</v>
      </c>
    </row>
    <row r="150" spans="1:34" ht="15">
      <c r="A150" s="389"/>
      <c r="B150" s="257" t="s">
        <v>82</v>
      </c>
      <c r="C150" s="258">
        <f aca="true" t="shared" si="166" ref="C150:AH150">C149-C146</f>
        <v>162</v>
      </c>
      <c r="D150" s="259">
        <f t="shared" si="166"/>
        <v>366</v>
      </c>
      <c r="E150" s="259">
        <f t="shared" si="166"/>
        <v>-9</v>
      </c>
      <c r="F150" s="260">
        <f t="shared" si="166"/>
        <v>68</v>
      </c>
      <c r="G150" s="261">
        <f t="shared" si="166"/>
        <v>55</v>
      </c>
      <c r="H150" s="259">
        <f t="shared" si="166"/>
        <v>749</v>
      </c>
      <c r="I150" s="259">
        <f t="shared" si="166"/>
        <v>81</v>
      </c>
      <c r="J150" s="262">
        <f t="shared" si="166"/>
        <v>77</v>
      </c>
      <c r="K150" s="259">
        <f t="shared" si="166"/>
        <v>139</v>
      </c>
      <c r="L150" s="259">
        <f t="shared" si="166"/>
        <v>32</v>
      </c>
      <c r="M150" s="262">
        <f t="shared" si="166"/>
        <v>8</v>
      </c>
      <c r="N150" s="263">
        <f t="shared" si="166"/>
        <v>-84</v>
      </c>
      <c r="O150" s="259">
        <f t="shared" si="166"/>
        <v>54</v>
      </c>
      <c r="P150" s="259">
        <f t="shared" si="166"/>
        <v>-15</v>
      </c>
      <c r="Q150" s="259">
        <f t="shared" si="166"/>
        <v>2</v>
      </c>
      <c r="R150" s="259">
        <f t="shared" si="166"/>
        <v>-38</v>
      </c>
      <c r="S150" s="259">
        <f t="shared" si="166"/>
        <v>-5</v>
      </c>
      <c r="T150" s="264">
        <f t="shared" si="166"/>
        <v>11</v>
      </c>
      <c r="U150" s="265">
        <f t="shared" si="166"/>
        <v>1653</v>
      </c>
      <c r="V150" s="266">
        <f t="shared" si="166"/>
        <v>9</v>
      </c>
      <c r="W150" s="259">
        <f t="shared" si="166"/>
        <v>21</v>
      </c>
      <c r="X150" s="260"/>
      <c r="Y150" s="262">
        <f t="shared" si="166"/>
        <v>56</v>
      </c>
      <c r="Z150" s="261">
        <f t="shared" si="166"/>
        <v>1667</v>
      </c>
      <c r="AA150" s="260">
        <f t="shared" si="166"/>
        <v>1096</v>
      </c>
      <c r="AB150" s="261">
        <f t="shared" si="166"/>
        <v>536</v>
      </c>
      <c r="AC150" s="264">
        <f t="shared" si="166"/>
        <v>363</v>
      </c>
      <c r="AD150" s="265">
        <f t="shared" si="166"/>
        <v>899</v>
      </c>
      <c r="AE150" s="267">
        <f t="shared" si="166"/>
        <v>217</v>
      </c>
      <c r="AF150" s="261">
        <f t="shared" si="166"/>
        <v>24</v>
      </c>
      <c r="AG150" s="259">
        <f t="shared" si="166"/>
        <v>1</v>
      </c>
      <c r="AH150" s="268">
        <f t="shared" si="166"/>
        <v>0</v>
      </c>
    </row>
    <row r="151" spans="1:34" ht="15.75" thickBot="1">
      <c r="A151" s="389"/>
      <c r="B151" s="269" t="s">
        <v>83</v>
      </c>
      <c r="C151" s="270">
        <f aca="true" t="shared" si="167" ref="C151:AG151">C150/C146</f>
        <v>0.1386986301369863</v>
      </c>
      <c r="D151" s="281">
        <f t="shared" si="167"/>
        <v>0.2848249027237354</v>
      </c>
      <c r="E151" s="281">
        <f t="shared" si="167"/>
        <v>-0.00522344747533372</v>
      </c>
      <c r="F151" s="282">
        <f t="shared" si="167"/>
        <v>0.26153846153846155</v>
      </c>
      <c r="G151" s="283">
        <f t="shared" si="167"/>
        <v>0.0605726872246696</v>
      </c>
      <c r="H151" s="281">
        <f t="shared" si="167"/>
        <v>0.142044377014982</v>
      </c>
      <c r="I151" s="281">
        <f t="shared" si="167"/>
        <v>0.05205655526992288</v>
      </c>
      <c r="J151" s="284">
        <f t="shared" si="167"/>
        <v>7.7</v>
      </c>
      <c r="K151" s="281"/>
      <c r="L151" s="281"/>
      <c r="M151" s="305"/>
      <c r="N151" s="285">
        <f t="shared" si="167"/>
        <v>-0.2159383033419023</v>
      </c>
      <c r="O151" s="281">
        <f t="shared" si="167"/>
        <v>7.714285714285714</v>
      </c>
      <c r="P151" s="281">
        <f t="shared" si="167"/>
        <v>-0.12096774193548387</v>
      </c>
      <c r="Q151" s="281">
        <f t="shared" si="167"/>
        <v>0.6666666666666666</v>
      </c>
      <c r="R151" s="281">
        <f t="shared" si="167"/>
        <v>-0.4318181818181818</v>
      </c>
      <c r="S151" s="281">
        <f t="shared" si="167"/>
        <v>-0.5</v>
      </c>
      <c r="T151" s="286">
        <f t="shared" si="167"/>
        <v>0.7857142857142857</v>
      </c>
      <c r="U151" s="287">
        <f t="shared" si="167"/>
        <v>0.12895927601809956</v>
      </c>
      <c r="V151" s="288">
        <f t="shared" si="167"/>
        <v>0.16363636363636364</v>
      </c>
      <c r="W151" s="281">
        <f t="shared" si="167"/>
        <v>0.04719101123595506</v>
      </c>
      <c r="X151" s="272"/>
      <c r="Y151" s="305">
        <f t="shared" si="167"/>
        <v>0.20363636363636364</v>
      </c>
      <c r="Z151" s="283"/>
      <c r="AA151" s="282">
        <f t="shared" si="167"/>
        <v>0.30588891989952555</v>
      </c>
      <c r="AB151" s="283">
        <f t="shared" si="167"/>
        <v>0.0953058321479374</v>
      </c>
      <c r="AC151" s="286">
        <f t="shared" si="167"/>
        <v>0.12768202602884277</v>
      </c>
      <c r="AD151" s="287">
        <f t="shared" si="167"/>
        <v>0.10617692216841856</v>
      </c>
      <c r="AE151" s="289">
        <f t="shared" si="167"/>
        <v>0.6458333333333334</v>
      </c>
      <c r="AF151" s="283">
        <f t="shared" si="167"/>
        <v>1.0909090909090908</v>
      </c>
      <c r="AG151" s="281">
        <f t="shared" si="167"/>
        <v>0.05263157894736842</v>
      </c>
      <c r="AH151" s="307"/>
    </row>
    <row r="152" spans="1:34" ht="15">
      <c r="A152" s="386">
        <v>2006</v>
      </c>
      <c r="B152" s="256" t="s">
        <v>19</v>
      </c>
      <c r="C152" s="245">
        <f>SUM(Stats2006!B12:B14)</f>
        <v>1495</v>
      </c>
      <c r="D152" s="245">
        <f>SUM(Stats2006!C12:C14)</f>
        <v>1697</v>
      </c>
      <c r="E152" s="245">
        <f>SUM(Stats2006!D12:D14)</f>
        <v>2185</v>
      </c>
      <c r="F152" s="245">
        <f>SUM(Stats2006!E12:E14)</f>
        <v>321</v>
      </c>
      <c r="G152" s="245">
        <f>SUM(Stats2006!F12:F14)</f>
        <v>804</v>
      </c>
      <c r="H152" s="245">
        <f>SUM(Stats2006!G12:G14)</f>
        <v>7013</v>
      </c>
      <c r="I152" s="245">
        <f>SUM(Stats2006!H12:H14)</f>
        <v>1422</v>
      </c>
      <c r="J152" s="245">
        <f>SUM(Stats2006!I12:I14)</f>
        <v>104</v>
      </c>
      <c r="K152" s="245">
        <f>SUM(Stats2006!J12:J14)</f>
        <v>153</v>
      </c>
      <c r="L152" s="245">
        <f>SUM(Stats2006!K12:K14)</f>
        <v>28</v>
      </c>
      <c r="M152" s="245"/>
      <c r="N152" s="245">
        <f>SUM(Stats2006!L12:L14)</f>
        <v>245</v>
      </c>
      <c r="O152" s="245">
        <f>SUM(Stats2006!M12:M14)</f>
        <v>59</v>
      </c>
      <c r="P152" s="245">
        <f>SUM(Stats2006!N12:N14)</f>
        <v>270</v>
      </c>
      <c r="Q152" s="245">
        <f>SUM(Stats2006!O12:O14)</f>
        <v>2</v>
      </c>
      <c r="R152" s="245">
        <f>SUM(Stats2006!P12:P14)</f>
        <v>4</v>
      </c>
      <c r="S152" s="245">
        <f>SUM(Stats2006!Q12:Q14)</f>
        <v>44</v>
      </c>
      <c r="T152" s="245">
        <f>SUM(Stats2006!R12:R14)</f>
        <v>2</v>
      </c>
      <c r="U152" s="250">
        <f>SUM(C152:T152)</f>
        <v>15848</v>
      </c>
      <c r="V152" s="245">
        <f>SUM(Stats2006!U12:U14)</f>
        <v>27</v>
      </c>
      <c r="W152" s="245">
        <f>SUM(Stats2006!V12:V14)</f>
        <v>436</v>
      </c>
      <c r="X152" s="245">
        <f>SUM(Stats2006!W12:W14)</f>
        <v>0</v>
      </c>
      <c r="Y152" s="245">
        <f>SUM(Stats2006!X12:X14)</f>
        <v>309</v>
      </c>
      <c r="Z152" s="245">
        <f>SUM(Stats2006!Y12:Y14)</f>
        <v>1307</v>
      </c>
      <c r="AA152" s="245">
        <f>SUM(Stats2006!Z12:Z14)</f>
        <v>6059</v>
      </c>
      <c r="AB152" s="245">
        <f>SUM(Stats2006!AA12:AA14)</f>
        <v>7869</v>
      </c>
      <c r="AC152" s="245">
        <f>SUM(Stats2006!AB12:AB14)</f>
        <v>4132</v>
      </c>
      <c r="AD152" s="250">
        <f>SUM(AB152:AC152)</f>
        <v>12001</v>
      </c>
      <c r="AE152" s="245">
        <f>SUM(Stats2006!AD12:AD14)</f>
        <v>599</v>
      </c>
      <c r="AF152" s="245">
        <f>SUM(Stats2006!AE12:AE14)</f>
        <v>85</v>
      </c>
      <c r="AG152" s="245">
        <f>SUM(Stats2006!AF12:AF14)</f>
        <v>28</v>
      </c>
      <c r="AH152" s="245">
        <f>SUM(Stats2006!AG12:AG14)</f>
        <v>21</v>
      </c>
    </row>
    <row r="153" spans="1:34" ht="15">
      <c r="A153" s="387"/>
      <c r="B153" s="257" t="s">
        <v>82</v>
      </c>
      <c r="C153" s="258">
        <f aca="true" t="shared" si="168" ref="C153:AH153">C152-C149</f>
        <v>165</v>
      </c>
      <c r="D153" s="259">
        <f t="shared" si="168"/>
        <v>46</v>
      </c>
      <c r="E153" s="259">
        <f t="shared" si="168"/>
        <v>471</v>
      </c>
      <c r="F153" s="260">
        <f t="shared" si="168"/>
        <v>-7</v>
      </c>
      <c r="G153" s="261">
        <f t="shared" si="168"/>
        <v>-159</v>
      </c>
      <c r="H153" s="259">
        <f t="shared" si="168"/>
        <v>991</v>
      </c>
      <c r="I153" s="259">
        <f t="shared" si="168"/>
        <v>-215</v>
      </c>
      <c r="J153" s="262">
        <f t="shared" si="168"/>
        <v>17</v>
      </c>
      <c r="K153" s="263">
        <f t="shared" si="168"/>
        <v>14</v>
      </c>
      <c r="L153" s="259">
        <f t="shared" si="168"/>
        <v>-4</v>
      </c>
      <c r="M153" s="260">
        <f t="shared" si="168"/>
        <v>-8</v>
      </c>
      <c r="N153" s="261">
        <f t="shared" si="168"/>
        <v>-60</v>
      </c>
      <c r="O153" s="259">
        <f t="shared" si="168"/>
        <v>-2</v>
      </c>
      <c r="P153" s="259">
        <f t="shared" si="168"/>
        <v>161</v>
      </c>
      <c r="Q153" s="259">
        <f t="shared" si="168"/>
        <v>-3</v>
      </c>
      <c r="R153" s="259">
        <f t="shared" si="168"/>
        <v>-46</v>
      </c>
      <c r="S153" s="259">
        <f t="shared" si="168"/>
        <v>39</v>
      </c>
      <c r="T153" s="264">
        <f t="shared" si="168"/>
        <v>-23</v>
      </c>
      <c r="U153" s="265">
        <f t="shared" si="168"/>
        <v>1377</v>
      </c>
      <c r="V153" s="266">
        <f t="shared" si="168"/>
        <v>-37</v>
      </c>
      <c r="W153" s="259">
        <f t="shared" si="168"/>
        <v>-30</v>
      </c>
      <c r="X153" s="259"/>
      <c r="Y153" s="262">
        <f t="shared" si="168"/>
        <v>-22</v>
      </c>
      <c r="Z153" s="263">
        <f t="shared" si="168"/>
        <v>-360</v>
      </c>
      <c r="AA153" s="260">
        <f t="shared" si="168"/>
        <v>1380</v>
      </c>
      <c r="AB153" s="261">
        <f t="shared" si="168"/>
        <v>1709</v>
      </c>
      <c r="AC153" s="264">
        <f t="shared" si="168"/>
        <v>926</v>
      </c>
      <c r="AD153" s="265">
        <f t="shared" si="168"/>
        <v>2635</v>
      </c>
      <c r="AE153" s="267">
        <f t="shared" si="168"/>
        <v>46</v>
      </c>
      <c r="AF153" s="263">
        <f t="shared" si="168"/>
        <v>39</v>
      </c>
      <c r="AG153" s="259">
        <f t="shared" si="168"/>
        <v>8</v>
      </c>
      <c r="AH153" s="268">
        <f t="shared" si="168"/>
        <v>21</v>
      </c>
    </row>
    <row r="154" spans="1:34" ht="15.75" thickBot="1">
      <c r="A154" s="388"/>
      <c r="B154" s="292" t="s">
        <v>83</v>
      </c>
      <c r="C154" s="293">
        <f aca="true" t="shared" si="169" ref="C154:AH154">C153/C149</f>
        <v>0.12406015037593984</v>
      </c>
      <c r="D154" s="294">
        <f t="shared" si="169"/>
        <v>0.02786190187764991</v>
      </c>
      <c r="E154" s="294">
        <f t="shared" si="169"/>
        <v>0.2747957992998833</v>
      </c>
      <c r="F154" s="295">
        <f t="shared" si="169"/>
        <v>-0.021341463414634148</v>
      </c>
      <c r="G154" s="296">
        <f t="shared" si="169"/>
        <v>-0.16510903426791276</v>
      </c>
      <c r="H154" s="294">
        <f t="shared" si="169"/>
        <v>0.16456326801727</v>
      </c>
      <c r="I154" s="294">
        <f t="shared" si="169"/>
        <v>-0.13133781307269396</v>
      </c>
      <c r="J154" s="297">
        <f t="shared" si="169"/>
        <v>0.19540229885057472</v>
      </c>
      <c r="K154" s="298">
        <f t="shared" si="169"/>
        <v>0.10071942446043165</v>
      </c>
      <c r="L154" s="294">
        <f t="shared" si="169"/>
        <v>-0.125</v>
      </c>
      <c r="M154" s="295">
        <f t="shared" si="169"/>
        <v>-1</v>
      </c>
      <c r="N154" s="296">
        <f t="shared" si="169"/>
        <v>-0.19672131147540983</v>
      </c>
      <c r="O154" s="294">
        <f t="shared" si="169"/>
        <v>-0.03278688524590164</v>
      </c>
      <c r="P154" s="294">
        <f t="shared" si="169"/>
        <v>1.4770642201834863</v>
      </c>
      <c r="Q154" s="294">
        <f t="shared" si="169"/>
        <v>-0.6</v>
      </c>
      <c r="R154" s="294">
        <f t="shared" si="169"/>
        <v>-0.92</v>
      </c>
      <c r="S154" s="294">
        <f t="shared" si="169"/>
        <v>7.8</v>
      </c>
      <c r="T154" s="299">
        <f t="shared" si="169"/>
        <v>-0.92</v>
      </c>
      <c r="U154" s="300">
        <f t="shared" si="169"/>
        <v>0.09515582889917766</v>
      </c>
      <c r="V154" s="301">
        <f t="shared" si="169"/>
        <v>-0.578125</v>
      </c>
      <c r="W154" s="294">
        <f t="shared" si="169"/>
        <v>-0.06437768240343347</v>
      </c>
      <c r="X154" s="294"/>
      <c r="Y154" s="297">
        <f t="shared" si="169"/>
        <v>-0.06646525679758308</v>
      </c>
      <c r="Z154" s="298">
        <f t="shared" si="169"/>
        <v>-0.21595680863827235</v>
      </c>
      <c r="AA154" s="295">
        <f t="shared" si="169"/>
        <v>0.2949348151314383</v>
      </c>
      <c r="AB154" s="296">
        <f t="shared" si="169"/>
        <v>0.2774350649350649</v>
      </c>
      <c r="AC154" s="299">
        <f t="shared" si="169"/>
        <v>0.288833437305053</v>
      </c>
      <c r="AD154" s="300">
        <f t="shared" si="169"/>
        <v>0.2813367499466154</v>
      </c>
      <c r="AE154" s="302">
        <f t="shared" si="169"/>
        <v>0.08318264014466546</v>
      </c>
      <c r="AF154" s="298">
        <f t="shared" si="169"/>
        <v>0.8478260869565217</v>
      </c>
      <c r="AG154" s="294">
        <f t="shared" si="169"/>
        <v>0.4</v>
      </c>
      <c r="AH154" s="303" t="e">
        <f t="shared" si="169"/>
        <v>#DIV/0!</v>
      </c>
    </row>
    <row r="155" spans="1:34" ht="15.75" thickTop="1">
      <c r="A155" s="386">
        <v>2007</v>
      </c>
      <c r="B155" s="256" t="s">
        <v>19</v>
      </c>
      <c r="C155" s="245">
        <f>SUM(Stats2007!B12:B14)</f>
        <v>2416</v>
      </c>
      <c r="D155" s="245">
        <f>SUM(Stats2007!C12:C14)</f>
        <v>2890</v>
      </c>
      <c r="E155" s="245">
        <f>SUM(Stats2007!D12:D14)</f>
        <v>2800</v>
      </c>
      <c r="F155" s="245">
        <f>SUM(Stats2007!E12:E14)</f>
        <v>429</v>
      </c>
      <c r="G155" s="245">
        <f>SUM(Stats2007!F12:F14)</f>
        <v>976</v>
      </c>
      <c r="H155" s="245">
        <f>SUM(Stats2007!G12:G14)</f>
        <v>8962</v>
      </c>
      <c r="I155" s="245">
        <f>SUM(Stats2007!H12:H14)</f>
        <v>1625</v>
      </c>
      <c r="J155" s="245">
        <f>SUM(Stats2007!I12:I14)</f>
        <v>276</v>
      </c>
      <c r="K155" s="245">
        <f>SUM(Stats2007!J12:J14)</f>
        <v>273</v>
      </c>
      <c r="L155" s="245">
        <f>SUM(Stats2007!K12:K14)</f>
        <v>41</v>
      </c>
      <c r="M155" s="245">
        <f>SUM(Stats2007!P12:P14)</f>
        <v>0</v>
      </c>
      <c r="N155" s="245">
        <f>SUM(Stats2007!L12:L14)</f>
        <v>365</v>
      </c>
      <c r="O155" s="245">
        <f>SUM(Stats2007!M12:M14)</f>
        <v>192</v>
      </c>
      <c r="P155" s="245">
        <f>SUM(Stats2007!N12:N14)</f>
        <v>447</v>
      </c>
      <c r="Q155" s="245">
        <f>SUM(Stats2007!O12:O14)</f>
        <v>0</v>
      </c>
      <c r="R155" s="245">
        <f>SUM(Stats2007!Q12:Q14)</f>
        <v>24</v>
      </c>
      <c r="S155" s="245">
        <f>SUM(Stats2007!R12:R14)</f>
        <v>8</v>
      </c>
      <c r="T155" s="245">
        <f>SUM(Stats2007!S12:S14)</f>
        <v>65</v>
      </c>
      <c r="U155" s="250">
        <f>SUM(C155:T155)</f>
        <v>21789</v>
      </c>
      <c r="V155" s="245">
        <f>SUM(Stats2007!U12:U14)</f>
        <v>28</v>
      </c>
      <c r="W155" s="245">
        <f>SUM(Stats2007!V12:V14)</f>
        <v>305</v>
      </c>
      <c r="X155" s="245">
        <f>SUM(Stats2007!W12:W14)</f>
        <v>220</v>
      </c>
      <c r="Y155" s="245">
        <f>SUM(Stats2007!X12:X14)</f>
        <v>332</v>
      </c>
      <c r="Z155" s="245">
        <f>SUM(Stats2007!Y12:Y14)</f>
        <v>799</v>
      </c>
      <c r="AA155" s="245">
        <f>SUM(Stats2007!Z12:Z14)</f>
        <v>4482</v>
      </c>
      <c r="AB155" s="245">
        <f>SUM(Stats2007!AA12:AA14)</f>
        <v>5418</v>
      </c>
      <c r="AC155" s="245">
        <f>SUM(Stats2007!AB12:AB14)</f>
        <v>2752</v>
      </c>
      <c r="AD155" s="250">
        <f>SUM(AB155:AC155)</f>
        <v>8170</v>
      </c>
      <c r="AE155" s="245">
        <f>SUM(Stats2007!AD12:AD14)</f>
        <v>648.5</v>
      </c>
      <c r="AF155" s="245">
        <f>SUM(Stats2007!AE12:AE14)</f>
        <v>88</v>
      </c>
      <c r="AG155" s="245">
        <f>SUM(Stats2007!AF12:AF14)</f>
        <v>44</v>
      </c>
      <c r="AH155" s="245">
        <f>SUM(Stats2007!AG12:AG14)</f>
        <v>28</v>
      </c>
    </row>
    <row r="156" spans="1:34" ht="15">
      <c r="A156" s="387"/>
      <c r="B156" s="257" t="s">
        <v>82</v>
      </c>
      <c r="C156" s="258">
        <f aca="true" t="shared" si="170" ref="C156:AH156">C155-C152</f>
        <v>921</v>
      </c>
      <c r="D156" s="259">
        <f t="shared" si="170"/>
        <v>1193</v>
      </c>
      <c r="E156" s="259">
        <f t="shared" si="170"/>
        <v>615</v>
      </c>
      <c r="F156" s="260">
        <f t="shared" si="170"/>
        <v>108</v>
      </c>
      <c r="G156" s="261">
        <f t="shared" si="170"/>
        <v>172</v>
      </c>
      <c r="H156" s="259">
        <f t="shared" si="170"/>
        <v>1949</v>
      </c>
      <c r="I156" s="259">
        <f t="shared" si="170"/>
        <v>203</v>
      </c>
      <c r="J156" s="262">
        <f t="shared" si="170"/>
        <v>172</v>
      </c>
      <c r="K156" s="263">
        <f t="shared" si="170"/>
        <v>120</v>
      </c>
      <c r="L156" s="259">
        <f t="shared" si="170"/>
        <v>13</v>
      </c>
      <c r="M156" s="260">
        <f t="shared" si="170"/>
        <v>0</v>
      </c>
      <c r="N156" s="261">
        <f t="shared" si="170"/>
        <v>120</v>
      </c>
      <c r="O156" s="259">
        <f t="shared" si="170"/>
        <v>133</v>
      </c>
      <c r="P156" s="259">
        <f t="shared" si="170"/>
        <v>177</v>
      </c>
      <c r="Q156" s="259">
        <f t="shared" si="170"/>
        <v>-2</v>
      </c>
      <c r="R156" s="259">
        <f t="shared" si="170"/>
        <v>20</v>
      </c>
      <c r="S156" s="259">
        <f t="shared" si="170"/>
        <v>-36</v>
      </c>
      <c r="T156" s="264">
        <f t="shared" si="170"/>
        <v>63</v>
      </c>
      <c r="U156" s="265">
        <f t="shared" si="170"/>
        <v>5941</v>
      </c>
      <c r="V156" s="266">
        <f t="shared" si="170"/>
        <v>1</v>
      </c>
      <c r="W156" s="259">
        <f t="shared" si="170"/>
        <v>-131</v>
      </c>
      <c r="X156" s="259">
        <f t="shared" si="170"/>
        <v>220</v>
      </c>
      <c r="Y156" s="262">
        <f t="shared" si="170"/>
        <v>23</v>
      </c>
      <c r="Z156" s="263">
        <f t="shared" si="170"/>
        <v>-508</v>
      </c>
      <c r="AA156" s="260">
        <f t="shared" si="170"/>
        <v>-1577</v>
      </c>
      <c r="AB156" s="261">
        <f t="shared" si="170"/>
        <v>-2451</v>
      </c>
      <c r="AC156" s="264">
        <f t="shared" si="170"/>
        <v>-1380</v>
      </c>
      <c r="AD156" s="265">
        <f t="shared" si="170"/>
        <v>-3831</v>
      </c>
      <c r="AE156" s="267">
        <f t="shared" si="170"/>
        <v>49.5</v>
      </c>
      <c r="AF156" s="263">
        <f t="shared" si="170"/>
        <v>3</v>
      </c>
      <c r="AG156" s="259">
        <f t="shared" si="170"/>
        <v>16</v>
      </c>
      <c r="AH156" s="268">
        <f t="shared" si="170"/>
        <v>7</v>
      </c>
    </row>
    <row r="157" spans="1:34" ht="15.75" thickBot="1">
      <c r="A157" s="388"/>
      <c r="B157" s="292" t="s">
        <v>83</v>
      </c>
      <c r="C157" s="293">
        <f aca="true" t="shared" si="171" ref="C157:AH157">C156/C152</f>
        <v>0.6160535117056856</v>
      </c>
      <c r="D157" s="294">
        <f t="shared" si="171"/>
        <v>0.7030053034767236</v>
      </c>
      <c r="E157" s="294">
        <f t="shared" si="171"/>
        <v>0.2814645308924485</v>
      </c>
      <c r="F157" s="295">
        <f t="shared" si="171"/>
        <v>0.3364485981308411</v>
      </c>
      <c r="G157" s="296">
        <f t="shared" si="171"/>
        <v>0.21393034825870647</v>
      </c>
      <c r="H157" s="294">
        <f t="shared" si="171"/>
        <v>0.2779124483102809</v>
      </c>
      <c r="I157" s="294">
        <f t="shared" si="171"/>
        <v>0.14275668073136427</v>
      </c>
      <c r="J157" s="297">
        <f t="shared" si="171"/>
        <v>1.6538461538461537</v>
      </c>
      <c r="K157" s="298">
        <f t="shared" si="171"/>
        <v>0.7843137254901961</v>
      </c>
      <c r="L157" s="294">
        <f t="shared" si="171"/>
        <v>0.4642857142857143</v>
      </c>
      <c r="M157" s="295" t="e">
        <f t="shared" si="171"/>
        <v>#DIV/0!</v>
      </c>
      <c r="N157" s="296">
        <f t="shared" si="171"/>
        <v>0.4897959183673469</v>
      </c>
      <c r="O157" s="294">
        <f t="shared" si="171"/>
        <v>2.2542372881355934</v>
      </c>
      <c r="P157" s="294">
        <f t="shared" si="171"/>
        <v>0.6555555555555556</v>
      </c>
      <c r="Q157" s="294">
        <f t="shared" si="171"/>
        <v>-1</v>
      </c>
      <c r="R157" s="294">
        <f t="shared" si="171"/>
        <v>5</v>
      </c>
      <c r="S157" s="294">
        <f t="shared" si="171"/>
        <v>-0.8181818181818182</v>
      </c>
      <c r="T157" s="299">
        <f t="shared" si="171"/>
        <v>31.5</v>
      </c>
      <c r="U157" s="300">
        <f t="shared" si="171"/>
        <v>0.37487380111055024</v>
      </c>
      <c r="V157" s="301">
        <f t="shared" si="171"/>
        <v>0.037037037037037035</v>
      </c>
      <c r="W157" s="294">
        <f t="shared" si="171"/>
        <v>-0.30045871559633025</v>
      </c>
      <c r="X157" s="294" t="e">
        <f t="shared" si="171"/>
        <v>#DIV/0!</v>
      </c>
      <c r="Y157" s="297">
        <f t="shared" si="171"/>
        <v>0.0744336569579288</v>
      </c>
      <c r="Z157" s="298">
        <f t="shared" si="171"/>
        <v>-0.3886763580719204</v>
      </c>
      <c r="AA157" s="295">
        <f t="shared" si="171"/>
        <v>-0.2602739726027397</v>
      </c>
      <c r="AB157" s="296">
        <f t="shared" si="171"/>
        <v>-0.3114754098360656</v>
      </c>
      <c r="AC157" s="299">
        <f t="shared" si="171"/>
        <v>-0.3339787028073572</v>
      </c>
      <c r="AD157" s="300">
        <f t="shared" si="171"/>
        <v>-0.3192233980501625</v>
      </c>
      <c r="AE157" s="302">
        <f t="shared" si="171"/>
        <v>0.08263772954924875</v>
      </c>
      <c r="AF157" s="298">
        <f t="shared" si="171"/>
        <v>0.03529411764705882</v>
      </c>
      <c r="AG157" s="294">
        <f t="shared" si="171"/>
        <v>0.5714285714285714</v>
      </c>
      <c r="AH157" s="303">
        <f t="shared" si="171"/>
        <v>0.3333333333333333</v>
      </c>
    </row>
    <row r="158" spans="1:34" ht="15.75" thickTop="1">
      <c r="A158" s="386">
        <v>2008</v>
      </c>
      <c r="B158" s="256" t="s">
        <v>19</v>
      </c>
      <c r="C158" s="245">
        <f>SUM(Stats2008!B12:B14)</f>
        <v>3028</v>
      </c>
      <c r="D158" s="245">
        <f>SUM(Stats2008!C12:C14)</f>
        <v>3174</v>
      </c>
      <c r="E158" s="245">
        <f>SUM(Stats2008!D12:D14)</f>
        <v>3468</v>
      </c>
      <c r="F158" s="245">
        <f>SUM(Stats2008!E12:E14)</f>
        <v>462</v>
      </c>
      <c r="G158" s="245">
        <f>SUM(Stats2008!F12:F14)</f>
        <v>1119</v>
      </c>
      <c r="H158" s="245">
        <f>SUM(Stats2008!G12:G14)</f>
        <v>10807</v>
      </c>
      <c r="I158" s="245">
        <f>SUM(Stats2008!H12:H14)</f>
        <v>2148</v>
      </c>
      <c r="J158" s="245">
        <f>SUM(Stats2008!I12:I14)</f>
        <v>196</v>
      </c>
      <c r="K158" s="245">
        <f>SUM(Stats2008!J12:J14)</f>
        <v>421</v>
      </c>
      <c r="L158" s="245">
        <f>SUM(Stats2008!K12:K14)</f>
        <v>53</v>
      </c>
      <c r="M158" s="245">
        <f>SUM(Stats2008!L12:L14)</f>
        <v>300</v>
      </c>
      <c r="N158" s="245">
        <f>SUM(Stats2008!L12:L14)</f>
        <v>300</v>
      </c>
      <c r="O158" s="245">
        <f>SUM(Stats2008!M12:M14)</f>
        <v>237</v>
      </c>
      <c r="P158" s="245">
        <f>SUM(Stats2008!N12:N14)</f>
        <v>796</v>
      </c>
      <c r="Q158" s="245">
        <f>SUM(Stats2008!O12:O14)</f>
        <v>0</v>
      </c>
      <c r="R158" s="245">
        <f>SUM(Stats2008!Q12:Q14)</f>
        <v>83</v>
      </c>
      <c r="S158" s="245">
        <f>SUM(Stats2008!R12:R14)</f>
        <v>15</v>
      </c>
      <c r="T158" s="245">
        <f>SUM(Stats2008!S12:S14)</f>
        <v>75</v>
      </c>
      <c r="U158" s="250">
        <f>SUM(Stats2008!T12:T14)</f>
        <v>26382</v>
      </c>
      <c r="V158" s="245">
        <f>SUM(Stats2008!U12:U14)</f>
        <v>20</v>
      </c>
      <c r="W158" s="245">
        <f>SUM(Stats2008!V12:V14)</f>
        <v>780</v>
      </c>
      <c r="X158" s="245">
        <f>SUM(Stats2008!W12:W14)</f>
        <v>187</v>
      </c>
      <c r="Y158" s="245">
        <f>SUM(Stats2008!X12:X14)</f>
        <v>630</v>
      </c>
      <c r="Z158" s="245">
        <f>SUM(Stats2008!Y12:Y14)</f>
        <v>907</v>
      </c>
      <c r="AA158" s="245">
        <f>SUM(Stats2008!Z12:Z14)</f>
        <v>5402</v>
      </c>
      <c r="AB158" s="245">
        <f>SUM(Stats2008!AA12:AA14)</f>
        <v>8308</v>
      </c>
      <c r="AC158" s="245">
        <f>SUM(Stats2008!AB12:AB14)</f>
        <v>4244</v>
      </c>
      <c r="AD158" s="250">
        <f>SUM(Stats2008!AC12:AC14)</f>
        <v>12552</v>
      </c>
      <c r="AE158" s="245">
        <f>SUM(Stats2008!AD12:AD14)</f>
        <v>496.4</v>
      </c>
      <c r="AF158" s="245">
        <f>SUM(Stats2008!AE12:AE14)</f>
        <v>82</v>
      </c>
      <c r="AG158" s="245">
        <f>SUM(Stats2008!AF12:AF14)</f>
        <v>27</v>
      </c>
      <c r="AH158" s="245">
        <f>SUM(Stats2008!AG12:AG14)</f>
        <v>40</v>
      </c>
    </row>
    <row r="159" spans="1:34" ht="15">
      <c r="A159" s="387"/>
      <c r="B159" s="257" t="s">
        <v>82</v>
      </c>
      <c r="C159" s="258">
        <f aca="true" t="shared" si="172" ref="C159:AH159">C158-C155</f>
        <v>612</v>
      </c>
      <c r="D159" s="259">
        <f t="shared" si="172"/>
        <v>284</v>
      </c>
      <c r="E159" s="259">
        <f t="shared" si="172"/>
        <v>668</v>
      </c>
      <c r="F159" s="260">
        <f t="shared" si="172"/>
        <v>33</v>
      </c>
      <c r="G159" s="261">
        <f t="shared" si="172"/>
        <v>143</v>
      </c>
      <c r="H159" s="259">
        <f t="shared" si="172"/>
        <v>1845</v>
      </c>
      <c r="I159" s="259">
        <f t="shared" si="172"/>
        <v>523</v>
      </c>
      <c r="J159" s="262">
        <f t="shared" si="172"/>
        <v>-80</v>
      </c>
      <c r="K159" s="263">
        <f t="shared" si="172"/>
        <v>148</v>
      </c>
      <c r="L159" s="259">
        <f t="shared" si="172"/>
        <v>12</v>
      </c>
      <c r="M159" s="260">
        <f t="shared" si="172"/>
        <v>300</v>
      </c>
      <c r="N159" s="261">
        <f t="shared" si="172"/>
        <v>-65</v>
      </c>
      <c r="O159" s="259">
        <f t="shared" si="172"/>
        <v>45</v>
      </c>
      <c r="P159" s="259">
        <f t="shared" si="172"/>
        <v>349</v>
      </c>
      <c r="Q159" s="259">
        <f t="shared" si="172"/>
        <v>0</v>
      </c>
      <c r="R159" s="259">
        <f t="shared" si="172"/>
        <v>59</v>
      </c>
      <c r="S159" s="259">
        <f t="shared" si="172"/>
        <v>7</v>
      </c>
      <c r="T159" s="264">
        <f t="shared" si="172"/>
        <v>10</v>
      </c>
      <c r="U159" s="265">
        <f t="shared" si="172"/>
        <v>4593</v>
      </c>
      <c r="V159" s="266">
        <f t="shared" si="172"/>
        <v>-8</v>
      </c>
      <c r="W159" s="259">
        <f t="shared" si="172"/>
        <v>475</v>
      </c>
      <c r="X159" s="259">
        <f t="shared" si="172"/>
        <v>-33</v>
      </c>
      <c r="Y159" s="262">
        <f t="shared" si="172"/>
        <v>298</v>
      </c>
      <c r="Z159" s="263">
        <f t="shared" si="172"/>
        <v>108</v>
      </c>
      <c r="AA159" s="260">
        <f t="shared" si="172"/>
        <v>920</v>
      </c>
      <c r="AB159" s="261">
        <f t="shared" si="172"/>
        <v>2890</v>
      </c>
      <c r="AC159" s="264">
        <f t="shared" si="172"/>
        <v>1492</v>
      </c>
      <c r="AD159" s="265">
        <f t="shared" si="172"/>
        <v>4382</v>
      </c>
      <c r="AE159" s="267">
        <f t="shared" si="172"/>
        <v>-152.10000000000002</v>
      </c>
      <c r="AF159" s="263">
        <f t="shared" si="172"/>
        <v>-6</v>
      </c>
      <c r="AG159" s="259">
        <f t="shared" si="172"/>
        <v>-17</v>
      </c>
      <c r="AH159" s="268">
        <f t="shared" si="172"/>
        <v>12</v>
      </c>
    </row>
    <row r="160" spans="1:34" ht="15.75" thickBot="1">
      <c r="A160" s="388"/>
      <c r="B160" s="292" t="s">
        <v>83</v>
      </c>
      <c r="C160" s="293">
        <f aca="true" t="shared" si="173" ref="C160:AH160">C159/C155</f>
        <v>0.2533112582781457</v>
      </c>
      <c r="D160" s="294">
        <f t="shared" si="173"/>
        <v>0.09826989619377163</v>
      </c>
      <c r="E160" s="294">
        <f t="shared" si="173"/>
        <v>0.23857142857142857</v>
      </c>
      <c r="F160" s="295">
        <f t="shared" si="173"/>
        <v>0.07692307692307693</v>
      </c>
      <c r="G160" s="296">
        <f t="shared" si="173"/>
        <v>0.14651639344262296</v>
      </c>
      <c r="H160" s="294">
        <f t="shared" si="173"/>
        <v>0.20586922561928142</v>
      </c>
      <c r="I160" s="294">
        <f t="shared" si="173"/>
        <v>0.32184615384615384</v>
      </c>
      <c r="J160" s="297">
        <f t="shared" si="173"/>
        <v>-0.2898550724637681</v>
      </c>
      <c r="K160" s="298">
        <f t="shared" si="173"/>
        <v>0.5421245421245421</v>
      </c>
      <c r="L160" s="294">
        <f t="shared" si="173"/>
        <v>0.2926829268292683</v>
      </c>
      <c r="M160" s="295" t="e">
        <f t="shared" si="173"/>
        <v>#DIV/0!</v>
      </c>
      <c r="N160" s="296">
        <f t="shared" si="173"/>
        <v>-0.1780821917808219</v>
      </c>
      <c r="O160" s="294">
        <f t="shared" si="173"/>
        <v>0.234375</v>
      </c>
      <c r="P160" s="294">
        <f t="shared" si="173"/>
        <v>0.7807606263982103</v>
      </c>
      <c r="Q160" s="294" t="e">
        <f t="shared" si="173"/>
        <v>#DIV/0!</v>
      </c>
      <c r="R160" s="294">
        <f t="shared" si="173"/>
        <v>2.4583333333333335</v>
      </c>
      <c r="S160" s="294">
        <f t="shared" si="173"/>
        <v>0.875</v>
      </c>
      <c r="T160" s="299">
        <f t="shared" si="173"/>
        <v>0.15384615384615385</v>
      </c>
      <c r="U160" s="300">
        <f t="shared" si="173"/>
        <v>0.21079443756023683</v>
      </c>
      <c r="V160" s="301">
        <f t="shared" si="173"/>
        <v>-0.2857142857142857</v>
      </c>
      <c r="W160" s="294">
        <f t="shared" si="173"/>
        <v>1.5573770491803278</v>
      </c>
      <c r="X160" s="294">
        <f t="shared" si="173"/>
        <v>-0.15</v>
      </c>
      <c r="Y160" s="297">
        <f t="shared" si="173"/>
        <v>0.8975903614457831</v>
      </c>
      <c r="Z160" s="298">
        <f t="shared" si="173"/>
        <v>0.13516896120150187</v>
      </c>
      <c r="AA160" s="295">
        <f t="shared" si="173"/>
        <v>0.20526550647032574</v>
      </c>
      <c r="AB160" s="296">
        <f t="shared" si="173"/>
        <v>0.533407161314138</v>
      </c>
      <c r="AC160" s="299">
        <f t="shared" si="173"/>
        <v>0.5421511627906976</v>
      </c>
      <c r="AD160" s="300">
        <f t="shared" si="173"/>
        <v>0.5363525091799266</v>
      </c>
      <c r="AE160" s="302">
        <f t="shared" si="173"/>
        <v>-0.2345412490362375</v>
      </c>
      <c r="AF160" s="298">
        <f t="shared" si="173"/>
        <v>-0.06818181818181818</v>
      </c>
      <c r="AG160" s="294">
        <f t="shared" si="173"/>
        <v>-0.38636363636363635</v>
      </c>
      <c r="AH160" s="303">
        <f t="shared" si="173"/>
        <v>0.42857142857142855</v>
      </c>
    </row>
    <row r="161" spans="1:34" ht="15.75" thickTop="1">
      <c r="A161" s="386">
        <v>2009</v>
      </c>
      <c r="B161" s="256" t="s">
        <v>19</v>
      </c>
      <c r="C161" s="330">
        <f>SUM(Stats2009!B12:B14)</f>
        <v>3429</v>
      </c>
      <c r="D161" s="331">
        <f>SUM(Stats2009!C12:C14)</f>
        <v>3224</v>
      </c>
      <c r="E161" s="331">
        <f>SUM(Stats2009!D12:D14)</f>
        <v>6237</v>
      </c>
      <c r="F161" s="333">
        <f>SUM(Stats2009!E12:E14)</f>
        <v>603</v>
      </c>
      <c r="G161" s="334">
        <f>SUM(Stats2009!F12:F14)</f>
        <v>1352</v>
      </c>
      <c r="H161" s="331">
        <f>SUM(Stats2009!G12:G14)</f>
        <v>11415</v>
      </c>
      <c r="I161" s="333">
        <f>SUM(Stats2009!H12:H14)</f>
        <v>3387</v>
      </c>
      <c r="J161" s="335">
        <f>SUM(Stats2009!I12:I14)</f>
        <v>292</v>
      </c>
      <c r="K161" s="334">
        <f>SUM(Stats2009!J12:J14)</f>
        <v>606</v>
      </c>
      <c r="L161" s="331">
        <f>SUM(Stats2009!K12:K14)</f>
        <v>83</v>
      </c>
      <c r="M161" s="333"/>
      <c r="N161" s="334">
        <f>SUM(Stats2009!L12:L14)</f>
        <v>325</v>
      </c>
      <c r="O161" s="331">
        <f>SUM(Stats2009!M12:M14)</f>
        <v>263</v>
      </c>
      <c r="P161" s="331">
        <f>SUM(Stats2009!N12:N14)</f>
        <v>887</v>
      </c>
      <c r="Q161" s="331"/>
      <c r="R161" s="331">
        <f>SUM(Stats2009!Q12:Q14)</f>
        <v>77</v>
      </c>
      <c r="S161" s="331">
        <f>SUM(Stats2009!R12:R14)</f>
        <v>2</v>
      </c>
      <c r="T161" s="333">
        <f>SUM(Stats2009!S12:S14)</f>
        <v>250</v>
      </c>
      <c r="U161" s="336">
        <f>SUM(Stats2009!T12:T14)</f>
        <v>32576</v>
      </c>
      <c r="V161" s="339">
        <f>SUM(Stats2009!U12:U14)</f>
        <v>15</v>
      </c>
      <c r="W161" s="338">
        <f>SUM(Stats2009!V12:V14)</f>
        <v>568</v>
      </c>
      <c r="X161" s="331">
        <f>SUM(Stats2009!W12:W14)</f>
        <v>85</v>
      </c>
      <c r="Y161" s="333">
        <f>SUM(Stats2009!X12:X14)</f>
        <v>0</v>
      </c>
      <c r="Z161" s="334">
        <f>SUM(Stats2009!Y12:Y14)</f>
        <v>861</v>
      </c>
      <c r="AA161" s="335">
        <f>SUM(Stats2009!Z12:Z14)</f>
        <v>6916</v>
      </c>
      <c r="AB161" s="338">
        <f>SUM(Stats2009!AA12:AA14)</f>
        <v>0</v>
      </c>
      <c r="AC161" s="333">
        <f>SUM(Stats2009!AB12:AB14)</f>
        <v>0</v>
      </c>
      <c r="AD161" s="337">
        <f>SUM(Stats2009!AC12:AC14)</f>
        <v>30408</v>
      </c>
      <c r="AE161" s="340">
        <f>SUM(Stats2009!AD12:AD14)</f>
        <v>929.25</v>
      </c>
      <c r="AF161" s="338">
        <f>SUM(Stats2009!AE12:AE14)</f>
        <v>87</v>
      </c>
      <c r="AG161" s="331">
        <f>SUM(Stats2009!AF12:AF14)</f>
        <v>27</v>
      </c>
      <c r="AH161" s="332">
        <f>SUM(Stats2009!AG12:AG14)</f>
        <v>13</v>
      </c>
    </row>
    <row r="162" spans="1:34" ht="15">
      <c r="A162" s="387"/>
      <c r="B162" s="257" t="s">
        <v>82</v>
      </c>
      <c r="C162" s="258">
        <f aca="true" t="shared" si="174" ref="C162:L162">C161-C158</f>
        <v>401</v>
      </c>
      <c r="D162" s="259">
        <f t="shared" si="174"/>
        <v>50</v>
      </c>
      <c r="E162" s="259">
        <f t="shared" si="174"/>
        <v>2769</v>
      </c>
      <c r="F162" s="260">
        <f t="shared" si="174"/>
        <v>141</v>
      </c>
      <c r="G162" s="261">
        <f t="shared" si="174"/>
        <v>233</v>
      </c>
      <c r="H162" s="259">
        <f t="shared" si="174"/>
        <v>608</v>
      </c>
      <c r="I162" s="259">
        <f t="shared" si="174"/>
        <v>1239</v>
      </c>
      <c r="J162" s="262">
        <f t="shared" si="174"/>
        <v>96</v>
      </c>
      <c r="K162" s="263">
        <f t="shared" si="174"/>
        <v>185</v>
      </c>
      <c r="L162" s="259">
        <f t="shared" si="174"/>
        <v>30</v>
      </c>
      <c r="M162" s="260"/>
      <c r="N162" s="261">
        <f>N161-N158</f>
        <v>25</v>
      </c>
      <c r="O162" s="259">
        <f>O161-O158</f>
        <v>26</v>
      </c>
      <c r="P162" s="259">
        <f>P161-P158</f>
        <v>91</v>
      </c>
      <c r="Q162" s="259"/>
      <c r="R162" s="259">
        <f aca="true" t="shared" si="175" ref="R162:AH162">R161-R158</f>
        <v>-6</v>
      </c>
      <c r="S162" s="259">
        <f t="shared" si="175"/>
        <v>-13</v>
      </c>
      <c r="T162" s="264">
        <f t="shared" si="175"/>
        <v>175</v>
      </c>
      <c r="U162" s="265">
        <f t="shared" si="175"/>
        <v>6194</v>
      </c>
      <c r="V162" s="266">
        <f t="shared" si="175"/>
        <v>-5</v>
      </c>
      <c r="W162" s="259">
        <f t="shared" si="175"/>
        <v>-212</v>
      </c>
      <c r="X162" s="259">
        <f t="shared" si="175"/>
        <v>-102</v>
      </c>
      <c r="Y162" s="262">
        <f t="shared" si="175"/>
        <v>-630</v>
      </c>
      <c r="Z162" s="263">
        <f t="shared" si="175"/>
        <v>-46</v>
      </c>
      <c r="AA162" s="260">
        <f t="shared" si="175"/>
        <v>1514</v>
      </c>
      <c r="AB162" s="261">
        <f t="shared" si="175"/>
        <v>-8308</v>
      </c>
      <c r="AC162" s="264">
        <f t="shared" si="175"/>
        <v>-4244</v>
      </c>
      <c r="AD162" s="265">
        <f t="shared" si="175"/>
        <v>17856</v>
      </c>
      <c r="AE162" s="267">
        <f t="shared" si="175"/>
        <v>432.85</v>
      </c>
      <c r="AF162" s="263">
        <f t="shared" si="175"/>
        <v>5</v>
      </c>
      <c r="AG162" s="259">
        <f t="shared" si="175"/>
        <v>0</v>
      </c>
      <c r="AH162" s="268">
        <f t="shared" si="175"/>
        <v>-27</v>
      </c>
    </row>
    <row r="163" spans="1:34" ht="15.75" thickBot="1">
      <c r="A163" s="388"/>
      <c r="B163" s="292" t="s">
        <v>83</v>
      </c>
      <c r="C163" s="293">
        <f aca="true" t="shared" si="176" ref="C163:L163">C162/C158</f>
        <v>0.13243064729194187</v>
      </c>
      <c r="D163" s="294">
        <f t="shared" si="176"/>
        <v>0.01575299306868305</v>
      </c>
      <c r="E163" s="294">
        <f t="shared" si="176"/>
        <v>0.7984429065743944</v>
      </c>
      <c r="F163" s="295">
        <f t="shared" si="176"/>
        <v>0.3051948051948052</v>
      </c>
      <c r="G163" s="296">
        <f t="shared" si="176"/>
        <v>0.20822162645218945</v>
      </c>
      <c r="H163" s="294">
        <f t="shared" si="176"/>
        <v>0.056259831590635696</v>
      </c>
      <c r="I163" s="294">
        <f t="shared" si="176"/>
        <v>0.5768156424581006</v>
      </c>
      <c r="J163" s="297">
        <f t="shared" si="176"/>
        <v>0.4897959183673469</v>
      </c>
      <c r="K163" s="298">
        <f t="shared" si="176"/>
        <v>0.43942992874109266</v>
      </c>
      <c r="L163" s="294">
        <f t="shared" si="176"/>
        <v>0.5660377358490566</v>
      </c>
      <c r="M163" s="295"/>
      <c r="N163" s="296">
        <f>N162/N158</f>
        <v>0.08333333333333333</v>
      </c>
      <c r="O163" s="294">
        <f>O162/O158</f>
        <v>0.10970464135021098</v>
      </c>
      <c r="P163" s="294">
        <f>P162/P158</f>
        <v>0.114321608040201</v>
      </c>
      <c r="Q163" s="294"/>
      <c r="R163" s="294">
        <f aca="true" t="shared" si="177" ref="R163:AH163">R162/R158</f>
        <v>-0.07228915662650602</v>
      </c>
      <c r="S163" s="294">
        <f t="shared" si="177"/>
        <v>-0.8666666666666667</v>
      </c>
      <c r="T163" s="299">
        <f t="shared" si="177"/>
        <v>2.3333333333333335</v>
      </c>
      <c r="U163" s="300">
        <f t="shared" si="177"/>
        <v>0.23478129027367145</v>
      </c>
      <c r="V163" s="301">
        <f t="shared" si="177"/>
        <v>-0.25</v>
      </c>
      <c r="W163" s="294">
        <f t="shared" si="177"/>
        <v>-0.2717948717948718</v>
      </c>
      <c r="X163" s="294">
        <f t="shared" si="177"/>
        <v>-0.5454545454545454</v>
      </c>
      <c r="Y163" s="297">
        <f t="shared" si="177"/>
        <v>-1</v>
      </c>
      <c r="Z163" s="298">
        <f t="shared" si="177"/>
        <v>-0.050716648291069456</v>
      </c>
      <c r="AA163" s="295">
        <f t="shared" si="177"/>
        <v>0.2802665679378008</v>
      </c>
      <c r="AB163" s="296">
        <f t="shared" si="177"/>
        <v>-1</v>
      </c>
      <c r="AC163" s="299">
        <f t="shared" si="177"/>
        <v>-1</v>
      </c>
      <c r="AD163" s="300">
        <f t="shared" si="177"/>
        <v>1.4225621414913958</v>
      </c>
      <c r="AE163" s="302">
        <f t="shared" si="177"/>
        <v>0.8719782433521355</v>
      </c>
      <c r="AF163" s="298">
        <f t="shared" si="177"/>
        <v>0.06097560975609756</v>
      </c>
      <c r="AG163" s="294">
        <f t="shared" si="177"/>
        <v>0</v>
      </c>
      <c r="AH163" s="303">
        <f t="shared" si="177"/>
        <v>-0.675</v>
      </c>
    </row>
    <row r="164" spans="1:34" ht="15.75" thickTop="1">
      <c r="A164" s="386">
        <v>2010</v>
      </c>
      <c r="B164" s="256" t="s">
        <v>19</v>
      </c>
      <c r="C164" s="245">
        <f>SUM(Stats2010!B12:B14)</f>
        <v>3509</v>
      </c>
      <c r="D164" s="245">
        <f>SUM(Stats2010!C12:C14)</f>
        <v>4436</v>
      </c>
      <c r="E164" s="245">
        <f>SUM(Stats2010!D12:D14)</f>
        <v>5495</v>
      </c>
      <c r="F164" s="245">
        <f>SUM(Stats2010!E12:E14)</f>
        <v>717</v>
      </c>
      <c r="G164" s="245">
        <f>SUM(Stats2010!F12:F14)</f>
        <v>2418</v>
      </c>
      <c r="H164" s="245">
        <f>SUM(Stats2010!G12:G14)</f>
        <v>15735</v>
      </c>
      <c r="I164" s="245">
        <f>SUM(Stats2010!H12:H14)</f>
        <v>3435</v>
      </c>
      <c r="J164" s="245">
        <f>SUM(Stats2010!I12:I14)</f>
        <v>557</v>
      </c>
      <c r="K164" s="245">
        <f>SUM(Stats2010!J12:J14)</f>
        <v>787</v>
      </c>
      <c r="L164" s="245">
        <f>SUM(Stats2010!K12:K14)</f>
        <v>54</v>
      </c>
      <c r="M164" s="245"/>
      <c r="N164" s="245">
        <f>SUM(Stats2010!L12:L14)</f>
        <v>378</v>
      </c>
      <c r="O164" s="245">
        <f>SUM(Stats2010!M12:M14)</f>
        <v>538</v>
      </c>
      <c r="P164" s="331">
        <f>SUM(Stats2010!N12:N14)</f>
        <v>1332</v>
      </c>
      <c r="Q164" s="331"/>
      <c r="R164" s="331">
        <f>SUM(Stats2010!Q12:Q14)</f>
        <v>39</v>
      </c>
      <c r="S164" s="331">
        <f>SUM(Stats2010!R12:R14)</f>
        <v>6</v>
      </c>
      <c r="T164" s="333">
        <f>SUM(Stats2010!S12:S14)</f>
        <v>193</v>
      </c>
      <c r="U164" s="337">
        <f>SUM(Stats2010!T12:T14)</f>
        <v>39726</v>
      </c>
      <c r="V164" s="338">
        <f>SUM(Stats2010!U12:U14)</f>
        <v>19</v>
      </c>
      <c r="W164" s="331">
        <f>SUM(Stats2010!V12:V14)</f>
        <v>551</v>
      </c>
      <c r="X164" s="331">
        <f>SUM(Stats2010!W12:W14)</f>
        <v>175</v>
      </c>
      <c r="Y164" s="333">
        <f>SUM(Stats2010!X12:X14)</f>
        <v>0</v>
      </c>
      <c r="Z164" s="334">
        <f>SUM(Stats2010!Y12:Y14)</f>
        <v>928</v>
      </c>
      <c r="AA164" s="333">
        <f>SUM(Stats2010!Z12:Z14)</f>
        <v>4971</v>
      </c>
      <c r="AB164" s="334">
        <f>SUM(Stats2010!AA12:AA14)</f>
        <v>0</v>
      </c>
      <c r="AC164" s="333">
        <f>SUM(Stats2010!AB12:AB14)</f>
        <v>0</v>
      </c>
      <c r="AD164" s="337">
        <f>SUM(Stats2010!AC12:AC14)</f>
        <v>34297</v>
      </c>
      <c r="AE164" s="338">
        <f>SUM(Stats2010!AD12:AD14)</f>
        <v>662.4</v>
      </c>
      <c r="AF164" s="331">
        <f>SUM(Stats2010!AE12:AE14)</f>
        <v>72</v>
      </c>
      <c r="AG164" s="331">
        <f>SUM(Stats2010!AF12:AF14)</f>
        <v>28</v>
      </c>
      <c r="AH164" s="332">
        <f>SUM(Stats2010!AG12:AG14)</f>
        <v>21</v>
      </c>
    </row>
    <row r="165" spans="1:34" ht="15">
      <c r="A165" s="387"/>
      <c r="B165" s="257" t="s">
        <v>82</v>
      </c>
      <c r="C165" s="258">
        <f aca="true" t="shared" si="178" ref="C165:L165">C164-C161</f>
        <v>80</v>
      </c>
      <c r="D165" s="259">
        <f t="shared" si="178"/>
        <v>1212</v>
      </c>
      <c r="E165" s="259">
        <f t="shared" si="178"/>
        <v>-742</v>
      </c>
      <c r="F165" s="260">
        <f t="shared" si="178"/>
        <v>114</v>
      </c>
      <c r="G165" s="261">
        <f t="shared" si="178"/>
        <v>1066</v>
      </c>
      <c r="H165" s="259">
        <f t="shared" si="178"/>
        <v>4320</v>
      </c>
      <c r="I165" s="259">
        <f t="shared" si="178"/>
        <v>48</v>
      </c>
      <c r="J165" s="262">
        <f t="shared" si="178"/>
        <v>265</v>
      </c>
      <c r="K165" s="263">
        <f t="shared" si="178"/>
        <v>181</v>
      </c>
      <c r="L165" s="259">
        <f t="shared" si="178"/>
        <v>-29</v>
      </c>
      <c r="M165" s="260"/>
      <c r="N165" s="261">
        <f>N164-N161</f>
        <v>53</v>
      </c>
      <c r="O165" s="259">
        <f>O164-O161</f>
        <v>275</v>
      </c>
      <c r="P165" s="259">
        <f>P164-P161</f>
        <v>445</v>
      </c>
      <c r="Q165" s="259"/>
      <c r="R165" s="259">
        <f aca="true" t="shared" si="179" ref="R165:AH165">R164-R161</f>
        <v>-38</v>
      </c>
      <c r="S165" s="259">
        <f t="shared" si="179"/>
        <v>4</v>
      </c>
      <c r="T165" s="264">
        <f t="shared" si="179"/>
        <v>-57</v>
      </c>
      <c r="U165" s="265">
        <f t="shared" si="179"/>
        <v>7150</v>
      </c>
      <c r="V165" s="266">
        <f t="shared" si="179"/>
        <v>4</v>
      </c>
      <c r="W165" s="259">
        <f t="shared" si="179"/>
        <v>-17</v>
      </c>
      <c r="X165" s="259">
        <f t="shared" si="179"/>
        <v>90</v>
      </c>
      <c r="Y165" s="262">
        <f t="shared" si="179"/>
        <v>0</v>
      </c>
      <c r="Z165" s="263">
        <f t="shared" si="179"/>
        <v>67</v>
      </c>
      <c r="AA165" s="260">
        <f t="shared" si="179"/>
        <v>-1945</v>
      </c>
      <c r="AB165" s="261">
        <f t="shared" si="179"/>
        <v>0</v>
      </c>
      <c r="AC165" s="264">
        <f t="shared" si="179"/>
        <v>0</v>
      </c>
      <c r="AD165" s="265">
        <f t="shared" si="179"/>
        <v>3889</v>
      </c>
      <c r="AE165" s="267">
        <f t="shared" si="179"/>
        <v>-266.85</v>
      </c>
      <c r="AF165" s="263">
        <f t="shared" si="179"/>
        <v>-15</v>
      </c>
      <c r="AG165" s="259">
        <f t="shared" si="179"/>
        <v>1</v>
      </c>
      <c r="AH165" s="268">
        <f t="shared" si="179"/>
        <v>8</v>
      </c>
    </row>
    <row r="166" spans="1:34" s="270" customFormat="1" ht="15.75" thickBot="1">
      <c r="A166" s="388"/>
      <c r="B166" s="292" t="s">
        <v>83</v>
      </c>
      <c r="C166" s="293">
        <f aca="true" t="shared" si="180" ref="C166:L166">C165/C161</f>
        <v>0.023330417031204434</v>
      </c>
      <c r="D166" s="294">
        <f t="shared" si="180"/>
        <v>0.3759305210918114</v>
      </c>
      <c r="E166" s="294">
        <f t="shared" si="180"/>
        <v>-0.11896745230078563</v>
      </c>
      <c r="F166" s="295">
        <f t="shared" si="180"/>
        <v>0.1890547263681592</v>
      </c>
      <c r="G166" s="296">
        <f t="shared" si="180"/>
        <v>0.7884615384615384</v>
      </c>
      <c r="H166" s="294">
        <f t="shared" si="180"/>
        <v>0.37844940867279897</v>
      </c>
      <c r="I166" s="294">
        <f t="shared" si="180"/>
        <v>0.0141718334809566</v>
      </c>
      <c r="J166" s="297">
        <f t="shared" si="180"/>
        <v>0.9075342465753424</v>
      </c>
      <c r="K166" s="298">
        <f t="shared" si="180"/>
        <v>0.2986798679867987</v>
      </c>
      <c r="L166" s="294">
        <f t="shared" si="180"/>
        <v>-0.3493975903614458</v>
      </c>
      <c r="M166" s="295"/>
      <c r="N166" s="296">
        <f>N165/N161</f>
        <v>0.16307692307692306</v>
      </c>
      <c r="O166" s="294">
        <f>O165/O161</f>
        <v>1.0456273764258555</v>
      </c>
      <c r="P166" s="294">
        <f>P165/P161</f>
        <v>0.5016910935738444</v>
      </c>
      <c r="Q166" s="294"/>
      <c r="R166" s="294">
        <f aca="true" t="shared" si="181" ref="R166:AH166">R165/R161</f>
        <v>-0.4935064935064935</v>
      </c>
      <c r="S166" s="294">
        <f t="shared" si="181"/>
        <v>2</v>
      </c>
      <c r="T166" s="299">
        <f t="shared" si="181"/>
        <v>-0.228</v>
      </c>
      <c r="U166" s="300">
        <f t="shared" si="181"/>
        <v>0.21948673870333987</v>
      </c>
      <c r="V166" s="301">
        <f t="shared" si="181"/>
        <v>0.26666666666666666</v>
      </c>
      <c r="W166" s="294">
        <f t="shared" si="181"/>
        <v>-0.02992957746478873</v>
      </c>
      <c r="X166" s="294">
        <f t="shared" si="181"/>
        <v>1.0588235294117647</v>
      </c>
      <c r="Y166" s="297" t="e">
        <f t="shared" si="181"/>
        <v>#DIV/0!</v>
      </c>
      <c r="Z166" s="298">
        <f t="shared" si="181"/>
        <v>0.07781649245063879</v>
      </c>
      <c r="AA166" s="295">
        <f t="shared" si="181"/>
        <v>-0.28123192596876806</v>
      </c>
      <c r="AB166" s="296" t="e">
        <f t="shared" si="181"/>
        <v>#DIV/0!</v>
      </c>
      <c r="AC166" s="299" t="e">
        <f t="shared" si="181"/>
        <v>#DIV/0!</v>
      </c>
      <c r="AD166" s="300">
        <f t="shared" si="181"/>
        <v>0.12789397526966587</v>
      </c>
      <c r="AE166" s="302">
        <f t="shared" si="181"/>
        <v>-0.2871670702179177</v>
      </c>
      <c r="AF166" s="298">
        <f t="shared" si="181"/>
        <v>-0.1724137931034483</v>
      </c>
      <c r="AG166" s="294">
        <f t="shared" si="181"/>
        <v>0.037037037037037035</v>
      </c>
      <c r="AH166" s="303">
        <f t="shared" si="181"/>
        <v>0.6153846153846154</v>
      </c>
    </row>
    <row r="167" spans="1:34" ht="15.75" thickTop="1">
      <c r="A167" s="386">
        <v>2011</v>
      </c>
      <c r="B167" s="256" t="s">
        <v>19</v>
      </c>
      <c r="C167" s="245">
        <f>SUM(Stats2011!B12:B14)</f>
        <v>3400</v>
      </c>
      <c r="D167" s="245">
        <f>SUM(Stats2011!C12:C14)</f>
        <v>4001</v>
      </c>
      <c r="E167" s="245">
        <f>SUM(Stats2011!D12:D14)</f>
        <v>5603</v>
      </c>
      <c r="F167" s="245">
        <f>SUM(Stats2011!E12:E14)</f>
        <v>528</v>
      </c>
      <c r="G167" s="245">
        <f>SUM(Stats2011!F12:F14)</f>
        <v>2607</v>
      </c>
      <c r="H167" s="245">
        <f>SUM(Stats2011!G12:G14)</f>
        <v>16071</v>
      </c>
      <c r="I167" s="245">
        <f>SUM(Stats2011!H12:H14)</f>
        <v>3739</v>
      </c>
      <c r="J167" s="245">
        <f>SUM(Stats2011!I12:I14)</f>
        <v>367</v>
      </c>
      <c r="K167" s="245">
        <f>SUM(Stats2011!J12:J14)</f>
        <v>964</v>
      </c>
      <c r="L167" s="245">
        <f>SUM(Stats2011!K12:K14)</f>
        <v>67</v>
      </c>
      <c r="M167" s="245"/>
      <c r="N167" s="245">
        <f>SUM(Stats2011!L12:L14)</f>
        <v>298</v>
      </c>
      <c r="O167" s="245">
        <f>SUM(Stats2011!M12:M14)</f>
        <v>478</v>
      </c>
      <c r="P167" s="331">
        <f>SUM(Stats2011!N12:N14)</f>
        <v>1570</v>
      </c>
      <c r="Q167" s="331"/>
      <c r="R167" s="331">
        <f>SUM(Stats2011!Q12:Q14)</f>
        <v>128</v>
      </c>
      <c r="S167" s="331">
        <f>SUM(Stats2011!R12:R15)</f>
        <v>6</v>
      </c>
      <c r="T167" s="333">
        <f>SUM(Stats2011!S12:S14)</f>
        <v>268</v>
      </c>
      <c r="U167" s="337">
        <f>SUM(Stats2011!T12:T14)</f>
        <v>40139</v>
      </c>
      <c r="V167" s="338">
        <f>SUM(Stats2011!U12:U14)</f>
        <v>7</v>
      </c>
      <c r="W167" s="331">
        <f>SUM(Stats2011!V12:V14)</f>
        <v>508</v>
      </c>
      <c r="X167" s="331">
        <f>SUM(Stats2011!W12:W14)</f>
        <v>203</v>
      </c>
      <c r="Y167" s="333">
        <f>SUM(Stats2010!X15:X17)</f>
        <v>0</v>
      </c>
      <c r="Z167" s="334">
        <f>SUM(Stats2011!Y12:Y14)</f>
        <v>277</v>
      </c>
      <c r="AA167" s="333">
        <f>SUM(Stats2011!Z12:Z14)</f>
        <v>4287</v>
      </c>
      <c r="AB167" s="334">
        <f>SUM(Stats2010!AA15:AA17)</f>
        <v>0</v>
      </c>
      <c r="AC167" s="333">
        <f>SUM(Stats2010!AB15:AB17)</f>
        <v>0</v>
      </c>
      <c r="AD167" s="337">
        <f>SUM(Stats2011!AC12:AC14)</f>
        <v>26161</v>
      </c>
      <c r="AE167" s="338">
        <f>SUM(Stats2011!AD12:AD14)</f>
        <v>587</v>
      </c>
      <c r="AF167" s="331">
        <f>SUM(Stats2011!AE12:AE14)</f>
        <v>79</v>
      </c>
      <c r="AG167" s="331">
        <f>SUM(Stats2011!AF12:AF14)</f>
        <v>66</v>
      </c>
      <c r="AH167" s="332">
        <f>SUM(Stats2011!AG12:AG14)</f>
        <v>50</v>
      </c>
    </row>
    <row r="168" spans="1:34" ht="15">
      <c r="A168" s="387"/>
      <c r="B168" s="257" t="s">
        <v>82</v>
      </c>
      <c r="C168" s="258">
        <f aca="true" t="shared" si="182" ref="C168:L168">C167-C164</f>
        <v>-109</v>
      </c>
      <c r="D168" s="259">
        <f t="shared" si="182"/>
        <v>-435</v>
      </c>
      <c r="E168" s="259">
        <f t="shared" si="182"/>
        <v>108</v>
      </c>
      <c r="F168" s="260">
        <f t="shared" si="182"/>
        <v>-189</v>
      </c>
      <c r="G168" s="261">
        <f t="shared" si="182"/>
        <v>189</v>
      </c>
      <c r="H168" s="259">
        <f t="shared" si="182"/>
        <v>336</v>
      </c>
      <c r="I168" s="259">
        <f t="shared" si="182"/>
        <v>304</v>
      </c>
      <c r="J168" s="262">
        <f t="shared" si="182"/>
        <v>-190</v>
      </c>
      <c r="K168" s="263">
        <f t="shared" si="182"/>
        <v>177</v>
      </c>
      <c r="L168" s="259">
        <f t="shared" si="182"/>
        <v>13</v>
      </c>
      <c r="M168" s="260"/>
      <c r="N168" s="261">
        <f>N167-N164</f>
        <v>-80</v>
      </c>
      <c r="O168" s="259">
        <f>O167-O164</f>
        <v>-60</v>
      </c>
      <c r="P168" s="259">
        <f>P167-P164</f>
        <v>238</v>
      </c>
      <c r="Q168" s="259"/>
      <c r="R168" s="259">
        <f aca="true" t="shared" si="183" ref="R168:AH168">R167-R164</f>
        <v>89</v>
      </c>
      <c r="S168" s="259">
        <f t="shared" si="183"/>
        <v>0</v>
      </c>
      <c r="T168" s="264">
        <f t="shared" si="183"/>
        <v>75</v>
      </c>
      <c r="U168" s="265">
        <f t="shared" si="183"/>
        <v>413</v>
      </c>
      <c r="V168" s="266">
        <f t="shared" si="183"/>
        <v>-12</v>
      </c>
      <c r="W168" s="259">
        <f t="shared" si="183"/>
        <v>-43</v>
      </c>
      <c r="X168" s="259">
        <f t="shared" si="183"/>
        <v>28</v>
      </c>
      <c r="Y168" s="262">
        <f t="shared" si="183"/>
        <v>0</v>
      </c>
      <c r="Z168" s="263">
        <f t="shared" si="183"/>
        <v>-651</v>
      </c>
      <c r="AA168" s="260">
        <f t="shared" si="183"/>
        <v>-684</v>
      </c>
      <c r="AB168" s="261">
        <f t="shared" si="183"/>
        <v>0</v>
      </c>
      <c r="AC168" s="264">
        <f t="shared" si="183"/>
        <v>0</v>
      </c>
      <c r="AD168" s="265">
        <f t="shared" si="183"/>
        <v>-8136</v>
      </c>
      <c r="AE168" s="267">
        <f t="shared" si="183"/>
        <v>-75.39999999999998</v>
      </c>
      <c r="AF168" s="263">
        <f t="shared" si="183"/>
        <v>7</v>
      </c>
      <c r="AG168" s="259">
        <f t="shared" si="183"/>
        <v>38</v>
      </c>
      <c r="AH168" s="268">
        <f t="shared" si="183"/>
        <v>29</v>
      </c>
    </row>
    <row r="169" spans="1:34" s="270" customFormat="1" ht="15.75" thickBot="1">
      <c r="A169" s="388"/>
      <c r="B169" s="292" t="s">
        <v>83</v>
      </c>
      <c r="C169" s="293">
        <f aca="true" t="shared" si="184" ref="C169:L169">C168/C164</f>
        <v>-0.031062980906241093</v>
      </c>
      <c r="D169" s="294">
        <f t="shared" si="184"/>
        <v>-0.09806131650135257</v>
      </c>
      <c r="E169" s="294">
        <f t="shared" si="184"/>
        <v>0.019654231119199273</v>
      </c>
      <c r="F169" s="295">
        <f t="shared" si="184"/>
        <v>-0.26359832635983266</v>
      </c>
      <c r="G169" s="296">
        <f t="shared" si="184"/>
        <v>0.07816377171215881</v>
      </c>
      <c r="H169" s="294">
        <f t="shared" si="184"/>
        <v>0.021353670162059104</v>
      </c>
      <c r="I169" s="294">
        <f t="shared" si="184"/>
        <v>0.08850072780203784</v>
      </c>
      <c r="J169" s="297">
        <f t="shared" si="184"/>
        <v>-0.34111310592459604</v>
      </c>
      <c r="K169" s="298">
        <f t="shared" si="184"/>
        <v>0.22490470139771285</v>
      </c>
      <c r="L169" s="294">
        <f t="shared" si="184"/>
        <v>0.24074074074074073</v>
      </c>
      <c r="M169" s="295"/>
      <c r="N169" s="296">
        <f>N168/N164</f>
        <v>-0.21164021164021163</v>
      </c>
      <c r="O169" s="294">
        <f>O168/O164</f>
        <v>-0.11152416356877323</v>
      </c>
      <c r="P169" s="294">
        <f>P168/P164</f>
        <v>0.17867867867867868</v>
      </c>
      <c r="Q169" s="294"/>
      <c r="R169" s="294">
        <f aca="true" t="shared" si="185" ref="R169:AH169">R168/R164</f>
        <v>2.282051282051282</v>
      </c>
      <c r="S169" s="294">
        <f t="shared" si="185"/>
        <v>0</v>
      </c>
      <c r="T169" s="299">
        <f t="shared" si="185"/>
        <v>0.38860103626943004</v>
      </c>
      <c r="U169" s="300">
        <f t="shared" si="185"/>
        <v>0.010396214066354529</v>
      </c>
      <c r="V169" s="301">
        <f t="shared" si="185"/>
        <v>-0.631578947368421</v>
      </c>
      <c r="W169" s="294">
        <f t="shared" si="185"/>
        <v>-0.0780399274047187</v>
      </c>
      <c r="X169" s="294">
        <f t="shared" si="185"/>
        <v>0.16</v>
      </c>
      <c r="Y169" s="297" t="e">
        <f t="shared" si="185"/>
        <v>#DIV/0!</v>
      </c>
      <c r="Z169" s="298">
        <f t="shared" si="185"/>
        <v>-0.7015086206896551</v>
      </c>
      <c r="AA169" s="295">
        <f t="shared" si="185"/>
        <v>-0.1375980687990344</v>
      </c>
      <c r="AB169" s="296" t="e">
        <f t="shared" si="185"/>
        <v>#DIV/0!</v>
      </c>
      <c r="AC169" s="299" t="e">
        <f t="shared" si="185"/>
        <v>#DIV/0!</v>
      </c>
      <c r="AD169" s="300">
        <f t="shared" si="185"/>
        <v>-0.23722191445315916</v>
      </c>
      <c r="AE169" s="302">
        <f t="shared" si="185"/>
        <v>-0.1138285024154589</v>
      </c>
      <c r="AF169" s="298">
        <f t="shared" si="185"/>
        <v>0.09722222222222222</v>
      </c>
      <c r="AG169" s="294">
        <f t="shared" si="185"/>
        <v>1.3571428571428572</v>
      </c>
      <c r="AH169" s="303">
        <f t="shared" si="185"/>
        <v>1.380952380952381</v>
      </c>
    </row>
    <row r="170" spans="1:34" ht="15.75" thickTop="1">
      <c r="A170" s="386">
        <v>2012</v>
      </c>
      <c r="B170" s="256" t="s">
        <v>19</v>
      </c>
      <c r="C170" s="245">
        <f>SUM(Stats2012!B12:B14)</f>
        <v>3395</v>
      </c>
      <c r="D170" s="245">
        <f>SUM(Stats2012!C12:C14)</f>
        <v>3627</v>
      </c>
      <c r="E170" s="245">
        <f>SUM(Stats2012!D12:D14)</f>
        <v>5307</v>
      </c>
      <c r="F170" s="245">
        <f>SUM(Stats2012!E12:E14)</f>
        <v>702</v>
      </c>
      <c r="G170" s="245">
        <f>SUM(Stats2012!F12:F14)</f>
        <v>2854</v>
      </c>
      <c r="H170" s="245">
        <f>SUM(Stats2012!G12:G14)</f>
        <v>16200</v>
      </c>
      <c r="I170" s="245">
        <f>SUM(Stats2012!H12:H14)</f>
        <v>3375</v>
      </c>
      <c r="J170" s="245">
        <f>SUM(Stats2012!I12:I14)</f>
        <v>336</v>
      </c>
      <c r="K170" s="245">
        <f>SUM(Stats2012!J12:J14)</f>
        <v>1017</v>
      </c>
      <c r="L170" s="245">
        <f>SUM(Stats2012!K12:K14)</f>
        <v>81</v>
      </c>
      <c r="M170" s="245"/>
      <c r="N170" s="245">
        <f>SUM(Stats2012!L12:L14)</f>
        <v>242</v>
      </c>
      <c r="O170" s="245">
        <f>SUM(Stats2012!M12:M14)</f>
        <v>457</v>
      </c>
      <c r="P170" s="331">
        <f>SUM(Stats2012!N12:N14)</f>
        <v>1911</v>
      </c>
      <c r="Q170" s="331"/>
      <c r="R170" s="331">
        <f>SUM(Stats2012!Q12:Q14)</f>
        <v>155</v>
      </c>
      <c r="S170" s="331">
        <f>SUM(Stats2012!R12:R14)</f>
        <v>10</v>
      </c>
      <c r="T170" s="333">
        <f>SUM(Stats2012!S12:S14)</f>
        <v>225</v>
      </c>
      <c r="U170" s="337">
        <f>SUM(Stats2012!T12:T14)</f>
        <v>39945</v>
      </c>
      <c r="V170" s="338">
        <f>SUM(Stats2012!U12:U14)</f>
        <v>4</v>
      </c>
      <c r="W170" s="331">
        <f>SUM(Stats2012!V12:V14)</f>
        <v>483</v>
      </c>
      <c r="X170" s="331">
        <f>SUM(Stats2012!W12:W14)</f>
        <v>313</v>
      </c>
      <c r="Y170" s="333">
        <f>SUM(Stats2012!X12:X14)</f>
        <v>0</v>
      </c>
      <c r="Z170" s="334">
        <f>SUM(Stats2012!Y12:Y14)</f>
        <v>258</v>
      </c>
      <c r="AA170" s="333">
        <f>SUM(Stats2012!Z12:Z14)</f>
        <v>3735</v>
      </c>
      <c r="AB170" s="334">
        <f>SUM(Stats2011!AA101:AA103)</f>
        <v>0</v>
      </c>
      <c r="AC170" s="333">
        <f>SUM(Stats2010!AB104:AB106)</f>
        <v>0</v>
      </c>
      <c r="AD170" s="337">
        <f>SUM(Stats2012!AC12:AC14)</f>
        <v>27042</v>
      </c>
      <c r="AE170" s="338">
        <f>SUM(Stats2012!AD12:AD14)</f>
        <v>399.25</v>
      </c>
      <c r="AF170" s="331">
        <f>SUM(Stats2012!AE12:AE14)</f>
        <v>80</v>
      </c>
      <c r="AG170" s="331">
        <f>SUM(Stats2012!AF12:AF14)</f>
        <v>51</v>
      </c>
      <c r="AH170" s="332">
        <f>SUM(Stats2012!AG12:AG14)</f>
        <v>39</v>
      </c>
    </row>
    <row r="171" spans="1:34" ht="15">
      <c r="A171" s="387"/>
      <c r="B171" s="257" t="s">
        <v>82</v>
      </c>
      <c r="C171" s="258">
        <f aca="true" t="shared" si="186" ref="C171:L171">C170-C167</f>
        <v>-5</v>
      </c>
      <c r="D171" s="259">
        <f t="shared" si="186"/>
        <v>-374</v>
      </c>
      <c r="E171" s="259">
        <f t="shared" si="186"/>
        <v>-296</v>
      </c>
      <c r="F171" s="260">
        <f t="shared" si="186"/>
        <v>174</v>
      </c>
      <c r="G171" s="261">
        <f t="shared" si="186"/>
        <v>247</v>
      </c>
      <c r="H171" s="259">
        <f t="shared" si="186"/>
        <v>129</v>
      </c>
      <c r="I171" s="259">
        <f t="shared" si="186"/>
        <v>-364</v>
      </c>
      <c r="J171" s="262">
        <f t="shared" si="186"/>
        <v>-31</v>
      </c>
      <c r="K171" s="263">
        <f t="shared" si="186"/>
        <v>53</v>
      </c>
      <c r="L171" s="259">
        <f t="shared" si="186"/>
        <v>14</v>
      </c>
      <c r="M171" s="260"/>
      <c r="N171" s="261">
        <f>N170-N167</f>
        <v>-56</v>
      </c>
      <c r="O171" s="259">
        <f>O170-O167</f>
        <v>-21</v>
      </c>
      <c r="P171" s="259">
        <f>P170-P167</f>
        <v>341</v>
      </c>
      <c r="Q171" s="259"/>
      <c r="R171" s="259">
        <f aca="true" t="shared" si="187" ref="R171:AH171">R170-R167</f>
        <v>27</v>
      </c>
      <c r="S171" s="259">
        <f t="shared" si="187"/>
        <v>4</v>
      </c>
      <c r="T171" s="264">
        <f t="shared" si="187"/>
        <v>-43</v>
      </c>
      <c r="U171" s="265">
        <f t="shared" si="187"/>
        <v>-194</v>
      </c>
      <c r="V171" s="266">
        <f t="shared" si="187"/>
        <v>-3</v>
      </c>
      <c r="W171" s="259">
        <f t="shared" si="187"/>
        <v>-25</v>
      </c>
      <c r="X171" s="259">
        <f t="shared" si="187"/>
        <v>110</v>
      </c>
      <c r="Y171" s="262">
        <f t="shared" si="187"/>
        <v>0</v>
      </c>
      <c r="Z171" s="263">
        <f t="shared" si="187"/>
        <v>-19</v>
      </c>
      <c r="AA171" s="260">
        <f t="shared" si="187"/>
        <v>-552</v>
      </c>
      <c r="AB171" s="261">
        <f t="shared" si="187"/>
        <v>0</v>
      </c>
      <c r="AC171" s="264">
        <f t="shared" si="187"/>
        <v>0</v>
      </c>
      <c r="AD171" s="265">
        <f t="shared" si="187"/>
        <v>881</v>
      </c>
      <c r="AE171" s="267">
        <f t="shared" si="187"/>
        <v>-187.75</v>
      </c>
      <c r="AF171" s="263">
        <f t="shared" si="187"/>
        <v>1</v>
      </c>
      <c r="AG171" s="259">
        <f t="shared" si="187"/>
        <v>-15</v>
      </c>
      <c r="AH171" s="268">
        <f t="shared" si="187"/>
        <v>-11</v>
      </c>
    </row>
    <row r="172" spans="1:34" s="270" customFormat="1" ht="15.75" thickBot="1">
      <c r="A172" s="388"/>
      <c r="B172" s="292" t="s">
        <v>83</v>
      </c>
      <c r="C172" s="293">
        <f aca="true" t="shared" si="188" ref="C172:L172">C171/C167</f>
        <v>-0.0014705882352941176</v>
      </c>
      <c r="D172" s="294">
        <f t="shared" si="188"/>
        <v>-0.09347663084228942</v>
      </c>
      <c r="E172" s="294">
        <f t="shared" si="188"/>
        <v>-0.05282884169195074</v>
      </c>
      <c r="F172" s="295">
        <f t="shared" si="188"/>
        <v>0.32954545454545453</v>
      </c>
      <c r="G172" s="296">
        <f t="shared" si="188"/>
        <v>0.09474491752972766</v>
      </c>
      <c r="H172" s="294">
        <f t="shared" si="188"/>
        <v>0.008026880716819115</v>
      </c>
      <c r="I172" s="294">
        <f t="shared" si="188"/>
        <v>-0.09735223321743781</v>
      </c>
      <c r="J172" s="297">
        <f t="shared" si="188"/>
        <v>-0.08446866485013624</v>
      </c>
      <c r="K172" s="298">
        <f t="shared" si="188"/>
        <v>0.054979253112033194</v>
      </c>
      <c r="L172" s="294">
        <f t="shared" si="188"/>
        <v>0.208955223880597</v>
      </c>
      <c r="M172" s="295"/>
      <c r="N172" s="296">
        <f>N171/N167</f>
        <v>-0.18791946308724833</v>
      </c>
      <c r="O172" s="294">
        <f>O171/O167</f>
        <v>-0.043933054393305436</v>
      </c>
      <c r="P172" s="294">
        <f>P171/P167</f>
        <v>0.21719745222929937</v>
      </c>
      <c r="Q172" s="294"/>
      <c r="R172" s="294">
        <f aca="true" t="shared" si="189" ref="R172:AH172">R171/R167</f>
        <v>0.2109375</v>
      </c>
      <c r="S172" s="294">
        <f t="shared" si="189"/>
        <v>0.6666666666666666</v>
      </c>
      <c r="T172" s="299">
        <f t="shared" si="189"/>
        <v>-0.16044776119402984</v>
      </c>
      <c r="U172" s="300">
        <f t="shared" si="189"/>
        <v>-0.004833204613966467</v>
      </c>
      <c r="V172" s="301">
        <f t="shared" si="189"/>
        <v>-0.42857142857142855</v>
      </c>
      <c r="W172" s="294">
        <f t="shared" si="189"/>
        <v>-0.04921259842519685</v>
      </c>
      <c r="X172" s="294">
        <f t="shared" si="189"/>
        <v>0.541871921182266</v>
      </c>
      <c r="Y172" s="297" t="e">
        <f t="shared" si="189"/>
        <v>#DIV/0!</v>
      </c>
      <c r="Z172" s="298">
        <f t="shared" si="189"/>
        <v>-0.06859205776173286</v>
      </c>
      <c r="AA172" s="295">
        <f t="shared" si="189"/>
        <v>-0.12876137158852344</v>
      </c>
      <c r="AB172" s="296" t="e">
        <f t="shared" si="189"/>
        <v>#DIV/0!</v>
      </c>
      <c r="AC172" s="299" t="e">
        <f t="shared" si="189"/>
        <v>#DIV/0!</v>
      </c>
      <c r="AD172" s="300">
        <f t="shared" si="189"/>
        <v>0.033676082718550514</v>
      </c>
      <c r="AE172" s="302">
        <f t="shared" si="189"/>
        <v>-0.3198466780238501</v>
      </c>
      <c r="AF172" s="298">
        <f t="shared" si="189"/>
        <v>0.012658227848101266</v>
      </c>
      <c r="AG172" s="294">
        <f t="shared" si="189"/>
        <v>-0.22727272727272727</v>
      </c>
      <c r="AH172" s="303">
        <f t="shared" si="189"/>
        <v>-0.22</v>
      </c>
    </row>
    <row r="173" spans="1:34" ht="15.75" thickTop="1">
      <c r="A173" s="386">
        <v>2013</v>
      </c>
      <c r="B173" s="256" t="s">
        <v>19</v>
      </c>
      <c r="C173" s="245">
        <f>SUM(Stats2013!B12:B14)</f>
        <v>3242</v>
      </c>
      <c r="D173" s="245">
        <f>SUM(Stats2013!C12:C14)</f>
        <v>2964</v>
      </c>
      <c r="E173" s="245">
        <f>SUM(Stats2013!D12:D14)</f>
        <v>4433</v>
      </c>
      <c r="F173" s="245">
        <f>SUM(Stats2013!E12:E14)</f>
        <v>493</v>
      </c>
      <c r="G173" s="245">
        <f>SUM(Stats2013!F12:F14)</f>
        <v>2730</v>
      </c>
      <c r="H173" s="245">
        <f>SUM(Stats2013!G12:G14)</f>
        <v>16763</v>
      </c>
      <c r="I173" s="245">
        <f>SUM(Stats2013!H12:H14)</f>
        <v>3122</v>
      </c>
      <c r="J173" s="245">
        <f>SUM(Stats2013!I12:I14)</f>
        <v>402</v>
      </c>
      <c r="K173" s="245">
        <f>SUM(Stats2013!J12:J14)</f>
        <v>876</v>
      </c>
      <c r="L173" s="245">
        <f>SUM(Stats2013!K12:K14)</f>
        <v>92</v>
      </c>
      <c r="M173" s="245"/>
      <c r="N173" s="245">
        <f>SUM(Stats2013!L12:L14)</f>
        <v>118</v>
      </c>
      <c r="O173" s="245">
        <f>SUM(Stats2013!M12:M14)</f>
        <v>625</v>
      </c>
      <c r="P173" s="331">
        <f>SUM(Stats2013!N12:N14)</f>
        <v>2537</v>
      </c>
      <c r="Q173" s="331"/>
      <c r="R173" s="331">
        <f>SUM(Stats2013!Q12:Q14)</f>
        <v>140</v>
      </c>
      <c r="S173" s="331">
        <f>SUM(Stats2013!R12:R14)</f>
        <v>0</v>
      </c>
      <c r="T173" s="333">
        <f>SUM(Stats2013!S12:S14)</f>
        <v>189</v>
      </c>
      <c r="U173" s="337">
        <f>SUM(Stats2013!T12:T14)</f>
        <v>38788</v>
      </c>
      <c r="V173" s="338">
        <f>SUM(Stats2013!U12:U14)</f>
        <v>3</v>
      </c>
      <c r="W173" s="331">
        <f>SUM(Stats2013!V12:V14)</f>
        <v>419</v>
      </c>
      <c r="X173" s="331">
        <f>SUM(Stats2013!W12:W14)</f>
        <v>520</v>
      </c>
      <c r="Y173" s="333"/>
      <c r="Z173" s="334">
        <f>SUM(Stats2013!Y12:Y14)</f>
        <v>91</v>
      </c>
      <c r="AA173" s="333">
        <f>SUM(Stats2013!Z12:Z14)</f>
        <v>3227</v>
      </c>
      <c r="AB173" s="334"/>
      <c r="AC173" s="333"/>
      <c r="AD173" s="337">
        <f>SUM(Stats2013!AC12:AC14)</f>
        <v>25809</v>
      </c>
      <c r="AE173" s="338">
        <f>SUM(Stats2013!AD12:AD14)</f>
        <v>724.75</v>
      </c>
      <c r="AF173" s="331">
        <f>SUM(Stats2013!AE12:AE14)</f>
        <v>94</v>
      </c>
      <c r="AG173" s="331">
        <f>SUM(Stats2013!AF12:AF14)</f>
        <v>44</v>
      </c>
      <c r="AH173" s="332">
        <f>SUM(Stats2013!AG12:AG14)</f>
        <v>33</v>
      </c>
    </row>
    <row r="174" spans="1:34" ht="15">
      <c r="A174" s="387"/>
      <c r="B174" s="257" t="s">
        <v>82</v>
      </c>
      <c r="C174" s="258">
        <f aca="true" t="shared" si="190" ref="C174:L174">C173-C170</f>
        <v>-153</v>
      </c>
      <c r="D174" s="259">
        <f t="shared" si="190"/>
        <v>-663</v>
      </c>
      <c r="E174" s="259">
        <f t="shared" si="190"/>
        <v>-874</v>
      </c>
      <c r="F174" s="260">
        <f t="shared" si="190"/>
        <v>-209</v>
      </c>
      <c r="G174" s="261">
        <f t="shared" si="190"/>
        <v>-124</v>
      </c>
      <c r="H174" s="259">
        <f t="shared" si="190"/>
        <v>563</v>
      </c>
      <c r="I174" s="259">
        <f t="shared" si="190"/>
        <v>-253</v>
      </c>
      <c r="J174" s="262">
        <f t="shared" si="190"/>
        <v>66</v>
      </c>
      <c r="K174" s="263">
        <f t="shared" si="190"/>
        <v>-141</v>
      </c>
      <c r="L174" s="259">
        <f t="shared" si="190"/>
        <v>11</v>
      </c>
      <c r="M174" s="260"/>
      <c r="N174" s="261">
        <f>N173-N170</f>
        <v>-124</v>
      </c>
      <c r="O174" s="259">
        <f>O173-O170</f>
        <v>168</v>
      </c>
      <c r="P174" s="259">
        <f>P173-P170</f>
        <v>626</v>
      </c>
      <c r="Q174" s="259"/>
      <c r="R174" s="259">
        <f aca="true" t="shared" si="191" ref="R174:X174">R173-R170</f>
        <v>-15</v>
      </c>
      <c r="S174" s="259">
        <f t="shared" si="191"/>
        <v>-10</v>
      </c>
      <c r="T174" s="264">
        <f t="shared" si="191"/>
        <v>-36</v>
      </c>
      <c r="U174" s="265">
        <f t="shared" si="191"/>
        <v>-1157</v>
      </c>
      <c r="V174" s="266">
        <f t="shared" si="191"/>
        <v>-1</v>
      </c>
      <c r="W174" s="259">
        <f t="shared" si="191"/>
        <v>-64</v>
      </c>
      <c r="X174" s="259">
        <f t="shared" si="191"/>
        <v>207</v>
      </c>
      <c r="Y174" s="262"/>
      <c r="Z174" s="263"/>
      <c r="AA174" s="260"/>
      <c r="AB174" s="261">
        <f>AB173-AB171</f>
        <v>0</v>
      </c>
      <c r="AC174" s="264">
        <f>AC173-AC171</f>
        <v>0</v>
      </c>
      <c r="AD174" s="265">
        <f>AD173-AD170</f>
        <v>-1233</v>
      </c>
      <c r="AE174" s="267">
        <f>AE173-AE170</f>
        <v>325.5</v>
      </c>
      <c r="AF174" s="263">
        <f>AF173-AF170</f>
        <v>14</v>
      </c>
      <c r="AG174" s="259">
        <f>AG173-AG170</f>
        <v>-7</v>
      </c>
      <c r="AH174" s="268">
        <f>AH173-AH170</f>
        <v>-6</v>
      </c>
    </row>
    <row r="175" spans="1:34" s="270" customFormat="1" ht="15.75" thickBot="1">
      <c r="A175" s="388"/>
      <c r="B175" s="292" t="s">
        <v>83</v>
      </c>
      <c r="C175" s="293">
        <f aca="true" t="shared" si="192" ref="C175:L175">C174/C170</f>
        <v>-0.04506627393225331</v>
      </c>
      <c r="D175" s="294">
        <f t="shared" si="192"/>
        <v>-0.1827956989247312</v>
      </c>
      <c r="E175" s="294">
        <f t="shared" si="192"/>
        <v>-0.16468814772941398</v>
      </c>
      <c r="F175" s="295">
        <f t="shared" si="192"/>
        <v>-0.29772079772079774</v>
      </c>
      <c r="G175" s="296">
        <f t="shared" si="192"/>
        <v>-0.043447792571829014</v>
      </c>
      <c r="H175" s="294">
        <f t="shared" si="192"/>
        <v>0.03475308641975309</v>
      </c>
      <c r="I175" s="294">
        <f t="shared" si="192"/>
        <v>-0.07496296296296297</v>
      </c>
      <c r="J175" s="297">
        <f t="shared" si="192"/>
        <v>0.19642857142857142</v>
      </c>
      <c r="K175" s="298">
        <f t="shared" si="192"/>
        <v>-0.13864306784660768</v>
      </c>
      <c r="L175" s="294">
        <f t="shared" si="192"/>
        <v>0.13580246913580246</v>
      </c>
      <c r="M175" s="295"/>
      <c r="N175" s="296">
        <f>N174/N170</f>
        <v>-0.512396694214876</v>
      </c>
      <c r="O175" s="294">
        <f>O174/O170</f>
        <v>0.3676148796498906</v>
      </c>
      <c r="P175" s="294">
        <f>P174/P170</f>
        <v>0.3275771847200419</v>
      </c>
      <c r="Q175" s="294"/>
      <c r="R175" s="294">
        <f aca="true" t="shared" si="193" ref="R175:X175">R174/R170</f>
        <v>-0.0967741935483871</v>
      </c>
      <c r="S175" s="294">
        <f t="shared" si="193"/>
        <v>-1</v>
      </c>
      <c r="T175" s="299">
        <f t="shared" si="193"/>
        <v>-0.16</v>
      </c>
      <c r="U175" s="300">
        <f t="shared" si="193"/>
        <v>-0.02896482663662536</v>
      </c>
      <c r="V175" s="301">
        <f t="shared" si="193"/>
        <v>-0.25</v>
      </c>
      <c r="W175" s="294">
        <f t="shared" si="193"/>
        <v>-0.13250517598343686</v>
      </c>
      <c r="X175" s="294">
        <f t="shared" si="193"/>
        <v>0.6613418530351438</v>
      </c>
      <c r="Y175" s="297"/>
      <c r="Z175" s="298"/>
      <c r="AA175" s="295"/>
      <c r="AB175" s="296"/>
      <c r="AC175" s="299"/>
      <c r="AD175" s="300">
        <f>AD174/AD170</f>
        <v>-0.04559573996006212</v>
      </c>
      <c r="AE175" s="302">
        <f>AE174/AE170</f>
        <v>0.815278647463995</v>
      </c>
      <c r="AF175" s="298">
        <f>AF174/AF170</f>
        <v>0.175</v>
      </c>
      <c r="AG175" s="294">
        <f>AG174/AG170</f>
        <v>-0.13725490196078433</v>
      </c>
      <c r="AH175" s="303">
        <f>AH174/AH170</f>
        <v>-0.15384615384615385</v>
      </c>
    </row>
    <row r="176" spans="1:34" ht="15.75" thickTop="1">
      <c r="A176" s="386">
        <v>2014</v>
      </c>
      <c r="B176" s="256" t="s">
        <v>19</v>
      </c>
      <c r="C176" s="245">
        <f>SUM(Stats2014!B12:B14)</f>
        <v>2795</v>
      </c>
      <c r="D176" s="245">
        <f>SUM(Stats2014!C12:C14)</f>
        <v>3006</v>
      </c>
      <c r="E176" s="245">
        <f>SUM(Stats2014!D12:D14)</f>
        <v>4107</v>
      </c>
      <c r="F176" s="245">
        <f>SUM(Stats2014!E12:E14)</f>
        <v>627</v>
      </c>
      <c r="G176" s="245">
        <f>SUM(Stats2014!F12:F14)</f>
        <v>2598</v>
      </c>
      <c r="H176" s="245">
        <f>SUM(Stats2014!G12:G14)</f>
        <v>17051</v>
      </c>
      <c r="I176" s="245">
        <f>SUM(Stats2014!H12:H14)</f>
        <v>3246</v>
      </c>
      <c r="J176" s="245">
        <f>SUM(Stats2014!I12:I14)</f>
        <v>424</v>
      </c>
      <c r="K176" s="245">
        <f>SUM(Stats2014!J12:J14)</f>
        <v>1078</v>
      </c>
      <c r="L176" s="245">
        <f>SUM(Stats2014!K12:K14)</f>
        <v>88</v>
      </c>
      <c r="M176" s="245"/>
      <c r="N176" s="245">
        <f>SUM(Stats2014!L12:L14)</f>
        <v>105</v>
      </c>
      <c r="O176" s="245">
        <f>SUM(Stats2014!M12:M14)</f>
        <v>596</v>
      </c>
      <c r="P176" s="331">
        <f>SUM(Stats2014!N12:N14)</f>
        <v>2337</v>
      </c>
      <c r="Q176" s="331"/>
      <c r="R176" s="331">
        <f>SUM(Stats2014!Q12:Q14)</f>
        <v>151</v>
      </c>
      <c r="S176" s="331">
        <f>SUM(Stats2014!R12:R14)</f>
        <v>7</v>
      </c>
      <c r="T176" s="333">
        <f>SUM(Stats2014!S12:S14)</f>
        <v>151</v>
      </c>
      <c r="U176" s="337">
        <f>SUM(Stats2014!T12:T14)</f>
        <v>38415</v>
      </c>
      <c r="V176" s="338">
        <f>SUM(Stats2014!U12:U14)</f>
        <v>13</v>
      </c>
      <c r="W176" s="331">
        <f>SUM(Stats2014!V12:V14)</f>
        <v>405</v>
      </c>
      <c r="X176" s="331">
        <f>SUM(Stats2014!W12:W14)</f>
        <v>387</v>
      </c>
      <c r="Y176" s="333"/>
      <c r="Z176" s="334">
        <f>SUM(Stats2014!Y12:Y14)</f>
        <v>121</v>
      </c>
      <c r="AA176" s="333">
        <f>SUM(Stats2014!Z12:Z14)</f>
        <v>3104</v>
      </c>
      <c r="AB176" s="334"/>
      <c r="AC176" s="333"/>
      <c r="AD176" s="337">
        <f>SUM(Stats2014!AC12:AC14)</f>
        <v>24385</v>
      </c>
      <c r="AE176" s="338">
        <f>SUM(Stats2014!AD12:AD14)</f>
        <v>746.25</v>
      </c>
      <c r="AF176" s="331">
        <f>SUM(Stats2014!AE12:AE14)</f>
        <v>94</v>
      </c>
      <c r="AG176" s="331">
        <f>SUM(Stats2014!AF12:AF14)</f>
        <v>69</v>
      </c>
      <c r="AH176" s="332">
        <f>SUM(Stats2014!AG12:AG14)</f>
        <v>24</v>
      </c>
    </row>
    <row r="177" spans="1:34" ht="15">
      <c r="A177" s="387"/>
      <c r="B177" s="257" t="s">
        <v>82</v>
      </c>
      <c r="C177" s="258">
        <f aca="true" t="shared" si="194" ref="C177:L177">C176-C173</f>
        <v>-447</v>
      </c>
      <c r="D177" s="259">
        <f t="shared" si="194"/>
        <v>42</v>
      </c>
      <c r="E177" s="259">
        <f t="shared" si="194"/>
        <v>-326</v>
      </c>
      <c r="F177" s="260">
        <f t="shared" si="194"/>
        <v>134</v>
      </c>
      <c r="G177" s="261">
        <f t="shared" si="194"/>
        <v>-132</v>
      </c>
      <c r="H177" s="259">
        <f t="shared" si="194"/>
        <v>288</v>
      </c>
      <c r="I177" s="259">
        <f t="shared" si="194"/>
        <v>124</v>
      </c>
      <c r="J177" s="262">
        <f t="shared" si="194"/>
        <v>22</v>
      </c>
      <c r="K177" s="263">
        <f t="shared" si="194"/>
        <v>202</v>
      </c>
      <c r="L177" s="259">
        <f t="shared" si="194"/>
        <v>-4</v>
      </c>
      <c r="M177" s="260"/>
      <c r="N177" s="261">
        <f>N176-N173</f>
        <v>-13</v>
      </c>
      <c r="O177" s="259">
        <f>O176-O173</f>
        <v>-29</v>
      </c>
      <c r="P177" s="259">
        <f>P176-P173</f>
        <v>-200</v>
      </c>
      <c r="Q177" s="259"/>
      <c r="R177" s="259">
        <f aca="true" t="shared" si="195" ref="R177:AB177">R176-R173</f>
        <v>11</v>
      </c>
      <c r="S177" s="259">
        <f t="shared" si="195"/>
        <v>7</v>
      </c>
      <c r="T177" s="264">
        <f t="shared" si="195"/>
        <v>-38</v>
      </c>
      <c r="U177" s="265">
        <f t="shared" si="195"/>
        <v>-373</v>
      </c>
      <c r="V177" s="266">
        <f t="shared" si="195"/>
        <v>10</v>
      </c>
      <c r="W177" s="259">
        <f>W176-W173</f>
        <v>-14</v>
      </c>
      <c r="X177" s="259">
        <f t="shared" si="195"/>
        <v>-133</v>
      </c>
      <c r="Y177" s="262"/>
      <c r="Z177" s="259">
        <f t="shared" si="195"/>
        <v>30</v>
      </c>
      <c r="AA177" s="259">
        <f t="shared" si="195"/>
        <v>-123</v>
      </c>
      <c r="AB177" s="259">
        <f t="shared" si="195"/>
        <v>0</v>
      </c>
      <c r="AC177" s="264">
        <f>AC176-AC174</f>
        <v>0</v>
      </c>
      <c r="AD177" s="265">
        <f>AD176-AD173</f>
        <v>-1424</v>
      </c>
      <c r="AE177" s="267">
        <f>AE176-AE173</f>
        <v>21.5</v>
      </c>
      <c r="AF177" s="263">
        <f>AF176-AF173</f>
        <v>0</v>
      </c>
      <c r="AG177" s="259">
        <f>AG176-AG173</f>
        <v>25</v>
      </c>
      <c r="AH177" s="268">
        <f>AH176-AH173</f>
        <v>-9</v>
      </c>
    </row>
    <row r="178" spans="1:34" s="270" customFormat="1" ht="15.75" thickBot="1">
      <c r="A178" s="388"/>
      <c r="B178" s="292" t="s">
        <v>83</v>
      </c>
      <c r="C178" s="293">
        <f aca="true" t="shared" si="196" ref="C178:L178">C177/C173</f>
        <v>-0.1378778531770512</v>
      </c>
      <c r="D178" s="294">
        <f t="shared" si="196"/>
        <v>0.01417004048582996</v>
      </c>
      <c r="E178" s="294">
        <f t="shared" si="196"/>
        <v>-0.07353936386194451</v>
      </c>
      <c r="F178" s="295">
        <f t="shared" si="196"/>
        <v>0.2718052738336714</v>
      </c>
      <c r="G178" s="296">
        <f t="shared" si="196"/>
        <v>-0.04835164835164835</v>
      </c>
      <c r="H178" s="294">
        <f t="shared" si="196"/>
        <v>0.0171806955795502</v>
      </c>
      <c r="I178" s="294">
        <f t="shared" si="196"/>
        <v>0.03971812940422806</v>
      </c>
      <c r="J178" s="297">
        <f t="shared" si="196"/>
        <v>0.05472636815920398</v>
      </c>
      <c r="K178" s="298">
        <f t="shared" si="196"/>
        <v>0.23059360730593606</v>
      </c>
      <c r="L178" s="294">
        <f t="shared" si="196"/>
        <v>-0.043478260869565216</v>
      </c>
      <c r="M178" s="295"/>
      <c r="N178" s="296">
        <f>N177/N173</f>
        <v>-0.11016949152542373</v>
      </c>
      <c r="O178" s="294">
        <f>O177/O173</f>
        <v>-0.0464</v>
      </c>
      <c r="P178" s="294">
        <f>P177/P173</f>
        <v>-0.07883326763894363</v>
      </c>
      <c r="Q178" s="294"/>
      <c r="R178" s="294">
        <f aca="true" t="shared" si="197" ref="R178:X178">R177/R173</f>
        <v>0.07857142857142857</v>
      </c>
      <c r="S178" s="294" t="e">
        <f t="shared" si="197"/>
        <v>#DIV/0!</v>
      </c>
      <c r="T178" s="299">
        <f t="shared" si="197"/>
        <v>-0.20105820105820105</v>
      </c>
      <c r="U178" s="300">
        <f t="shared" si="197"/>
        <v>-0.009616376198824378</v>
      </c>
      <c r="V178" s="301">
        <f t="shared" si="197"/>
        <v>3.3333333333333335</v>
      </c>
      <c r="W178" s="294">
        <f t="shared" si="197"/>
        <v>-0.03341288782816229</v>
      </c>
      <c r="X178" s="294">
        <f t="shared" si="197"/>
        <v>-0.25576923076923075</v>
      </c>
      <c r="Y178" s="297"/>
      <c r="Z178" s="300">
        <f>Z177/Z173</f>
        <v>0.32967032967032966</v>
      </c>
      <c r="AA178" s="300">
        <f>AA177/AA173</f>
        <v>-0.038115897118066316</v>
      </c>
      <c r="AB178" s="296"/>
      <c r="AC178" s="299"/>
      <c r="AD178" s="300">
        <f>AD177/AD173</f>
        <v>-0.055174551513038086</v>
      </c>
      <c r="AE178" s="302">
        <f>AE177/AE173</f>
        <v>0.02966540186271128</v>
      </c>
      <c r="AF178" s="298">
        <f>AF177/AF173</f>
        <v>0</v>
      </c>
      <c r="AG178" s="294">
        <f>AG177/AG173</f>
        <v>0.5681818181818182</v>
      </c>
      <c r="AH178" s="303">
        <f>AH177/AH173</f>
        <v>-0.2727272727272727</v>
      </c>
    </row>
    <row r="179" spans="1:34" ht="15.75" thickTop="1">
      <c r="A179" s="386">
        <v>2015</v>
      </c>
      <c r="B179" s="256" t="s">
        <v>19</v>
      </c>
      <c r="C179" s="245">
        <f>SUM(Stats2015!B12:B14)</f>
        <v>2998</v>
      </c>
      <c r="D179" s="245">
        <f>SUM(Stats2015!C12:C14)</f>
        <v>3275</v>
      </c>
      <c r="E179" s="245">
        <f>SUM(Stats2015!D12:D14)</f>
        <v>4434</v>
      </c>
      <c r="F179" s="245">
        <f>SUM(Stats2015!E12:E14)</f>
        <v>532</v>
      </c>
      <c r="G179" s="245">
        <f>SUM(Stats2015!F12:F14)</f>
        <v>2276</v>
      </c>
      <c r="H179" s="245">
        <f>SUM(Stats2015!G12:G14)</f>
        <v>19102</v>
      </c>
      <c r="I179" s="245">
        <f>SUM(Stats2015!H12:H14)</f>
        <v>2822</v>
      </c>
      <c r="J179" s="245">
        <f>SUM(Stats2015!I12:I14)</f>
        <v>560</v>
      </c>
      <c r="K179" s="245">
        <f>SUM(Stats2015!J12:J14)</f>
        <v>869</v>
      </c>
      <c r="L179" s="245">
        <f>SUM(Stats2015!K12:K14)</f>
        <v>119</v>
      </c>
      <c r="M179" s="245"/>
      <c r="N179" s="245">
        <f>SUM(Stats2015!L12:L14)</f>
        <v>83</v>
      </c>
      <c r="O179" s="245">
        <f>SUM(Stats2015!M12:M14)</f>
        <v>585</v>
      </c>
      <c r="P179" s="331">
        <f>SUM(Stats2015!N12:N14)</f>
        <v>2756</v>
      </c>
      <c r="Q179" s="331"/>
      <c r="R179" s="331">
        <f>SUM(Stats2015!Q12:Q14)</f>
        <v>170</v>
      </c>
      <c r="S179" s="331">
        <f>SUM(Stats2015!R12:R14)</f>
        <v>1</v>
      </c>
      <c r="T179" s="333">
        <f>SUM(Stats2015!S12:S14)</f>
        <v>217</v>
      </c>
      <c r="U179" s="337">
        <f>SUM(Stats2015!T12:T14)</f>
        <v>40816</v>
      </c>
      <c r="V179" s="338">
        <f>SUM(Stats2015!U12:U14)</f>
        <v>17</v>
      </c>
      <c r="W179" s="331">
        <f>SUM(Stats2015!V12:V14)</f>
        <v>436</v>
      </c>
      <c r="X179" s="331">
        <f>SUM(Stats2015!W12:W14)</f>
        <v>632</v>
      </c>
      <c r="Y179" s="333"/>
      <c r="Z179" s="334">
        <f>SUM(Stats2015!Y12:Y14)</f>
        <v>121</v>
      </c>
      <c r="AA179" s="333">
        <f>SUM(Stats2015!Z12:Z14)</f>
        <v>2942</v>
      </c>
      <c r="AB179" s="334"/>
      <c r="AC179" s="333"/>
      <c r="AD179" s="337">
        <f>SUM(Stats2015!AC12:AC14)</f>
        <v>23982</v>
      </c>
      <c r="AE179" s="338">
        <f>SUM(Stats2015!AD12:AD14)</f>
        <v>772.5</v>
      </c>
      <c r="AF179" s="331">
        <f>SUM(Stats2015!AE12:AE14)</f>
        <v>97</v>
      </c>
      <c r="AG179" s="331">
        <f>SUM(Stats2015!AF12:AF14)</f>
        <v>57</v>
      </c>
      <c r="AH179" s="332">
        <f>SUM(Stats2015!AG12:AG14)</f>
        <v>29</v>
      </c>
    </row>
    <row r="180" spans="1:34" ht="15">
      <c r="A180" s="387"/>
      <c r="B180" s="257" t="s">
        <v>82</v>
      </c>
      <c r="C180" s="258">
        <f aca="true" t="shared" si="198" ref="C180:L180">C179-C176</f>
        <v>203</v>
      </c>
      <c r="D180" s="259">
        <f t="shared" si="198"/>
        <v>269</v>
      </c>
      <c r="E180" s="259">
        <f t="shared" si="198"/>
        <v>327</v>
      </c>
      <c r="F180" s="260">
        <f t="shared" si="198"/>
        <v>-95</v>
      </c>
      <c r="G180" s="261">
        <f t="shared" si="198"/>
        <v>-322</v>
      </c>
      <c r="H180" s="259">
        <f t="shared" si="198"/>
        <v>2051</v>
      </c>
      <c r="I180" s="259">
        <f t="shared" si="198"/>
        <v>-424</v>
      </c>
      <c r="J180" s="262">
        <f t="shared" si="198"/>
        <v>136</v>
      </c>
      <c r="K180" s="263">
        <f t="shared" si="198"/>
        <v>-209</v>
      </c>
      <c r="L180" s="259">
        <f t="shared" si="198"/>
        <v>31</v>
      </c>
      <c r="M180" s="260"/>
      <c r="N180" s="261">
        <f>N179-N176</f>
        <v>-22</v>
      </c>
      <c r="O180" s="259">
        <f>O179-O176</f>
        <v>-11</v>
      </c>
      <c r="P180" s="259">
        <f>P179-P176</f>
        <v>419</v>
      </c>
      <c r="Q180" s="259"/>
      <c r="R180" s="259">
        <f aca="true" t="shared" si="199" ref="R180:X180">R179-R176</f>
        <v>19</v>
      </c>
      <c r="S180" s="259">
        <f t="shared" si="199"/>
        <v>-6</v>
      </c>
      <c r="T180" s="264">
        <f t="shared" si="199"/>
        <v>66</v>
      </c>
      <c r="U180" s="265">
        <f t="shared" si="199"/>
        <v>2401</v>
      </c>
      <c r="V180" s="266">
        <f t="shared" si="199"/>
        <v>4</v>
      </c>
      <c r="W180" s="259">
        <f t="shared" si="199"/>
        <v>31</v>
      </c>
      <c r="X180" s="259">
        <f t="shared" si="199"/>
        <v>245</v>
      </c>
      <c r="Y180" s="262"/>
      <c r="Z180" s="263">
        <f aca="true" t="shared" si="200" ref="Z180:AH180">Z179-Z176</f>
        <v>0</v>
      </c>
      <c r="AA180" s="260">
        <f t="shared" si="200"/>
        <v>-162</v>
      </c>
      <c r="AB180" s="261">
        <f t="shared" si="200"/>
        <v>0</v>
      </c>
      <c r="AC180" s="264">
        <f t="shared" si="200"/>
        <v>0</v>
      </c>
      <c r="AD180" s="265">
        <f t="shared" si="200"/>
        <v>-403</v>
      </c>
      <c r="AE180" s="267">
        <f t="shared" si="200"/>
        <v>26.25</v>
      </c>
      <c r="AF180" s="263">
        <f t="shared" si="200"/>
        <v>3</v>
      </c>
      <c r="AG180" s="259">
        <f t="shared" si="200"/>
        <v>-12</v>
      </c>
      <c r="AH180" s="268">
        <f t="shared" si="200"/>
        <v>5</v>
      </c>
    </row>
    <row r="181" spans="1:34" s="270" customFormat="1" ht="15.75" thickBot="1">
      <c r="A181" s="388"/>
      <c r="B181" s="292" t="s">
        <v>83</v>
      </c>
      <c r="C181" s="293">
        <f aca="true" t="shared" si="201" ref="C181:L181">C180/C176</f>
        <v>0.07262969588550984</v>
      </c>
      <c r="D181" s="294">
        <f t="shared" si="201"/>
        <v>0.08948769128409848</v>
      </c>
      <c r="E181" s="294">
        <f t="shared" si="201"/>
        <v>0.07962016070124178</v>
      </c>
      <c r="F181" s="295">
        <f t="shared" si="201"/>
        <v>-0.15151515151515152</v>
      </c>
      <c r="G181" s="296">
        <f t="shared" si="201"/>
        <v>-0.123941493456505</v>
      </c>
      <c r="H181" s="294">
        <f t="shared" si="201"/>
        <v>0.12028620022286082</v>
      </c>
      <c r="I181" s="294">
        <f t="shared" si="201"/>
        <v>-0.13062230437461492</v>
      </c>
      <c r="J181" s="297">
        <f t="shared" si="201"/>
        <v>0.32075471698113206</v>
      </c>
      <c r="K181" s="298">
        <f t="shared" si="201"/>
        <v>-0.19387755102040816</v>
      </c>
      <c r="L181" s="294">
        <f t="shared" si="201"/>
        <v>0.3522727272727273</v>
      </c>
      <c r="M181" s="295"/>
      <c r="N181" s="296">
        <f>N180/N176</f>
        <v>-0.20952380952380953</v>
      </c>
      <c r="O181" s="294">
        <f>O180/O176</f>
        <v>-0.018456375838926176</v>
      </c>
      <c r="P181" s="294">
        <f>P180/P176</f>
        <v>0.17928968763371844</v>
      </c>
      <c r="Q181" s="294"/>
      <c r="R181" s="294">
        <f aca="true" t="shared" si="202" ref="R181:X181">R180/R176</f>
        <v>0.12582781456953643</v>
      </c>
      <c r="S181" s="294">
        <f t="shared" si="202"/>
        <v>-0.8571428571428571</v>
      </c>
      <c r="T181" s="299">
        <f t="shared" si="202"/>
        <v>0.4370860927152318</v>
      </c>
      <c r="U181" s="300">
        <f t="shared" si="202"/>
        <v>0.06250162696863204</v>
      </c>
      <c r="V181" s="301">
        <f t="shared" si="202"/>
        <v>0.3076923076923077</v>
      </c>
      <c r="W181" s="294">
        <f t="shared" si="202"/>
        <v>0.07654320987654321</v>
      </c>
      <c r="X181" s="294">
        <f t="shared" si="202"/>
        <v>0.6330749354005168</v>
      </c>
      <c r="Y181" s="297"/>
      <c r="Z181" s="298">
        <f aca="true" t="shared" si="203" ref="Z181:AH181">Z180/Z176</f>
        <v>0</v>
      </c>
      <c r="AA181" s="295">
        <f t="shared" si="203"/>
        <v>-0.05219072164948454</v>
      </c>
      <c r="AB181" s="296" t="e">
        <f t="shared" si="203"/>
        <v>#DIV/0!</v>
      </c>
      <c r="AC181" s="299" t="e">
        <f t="shared" si="203"/>
        <v>#DIV/0!</v>
      </c>
      <c r="AD181" s="300">
        <f t="shared" si="203"/>
        <v>-0.016526553208939924</v>
      </c>
      <c r="AE181" s="302">
        <f t="shared" si="203"/>
        <v>0.035175879396984924</v>
      </c>
      <c r="AF181" s="298">
        <f t="shared" si="203"/>
        <v>0.031914893617021274</v>
      </c>
      <c r="AG181" s="294">
        <f t="shared" si="203"/>
        <v>-0.17391304347826086</v>
      </c>
      <c r="AH181" s="303">
        <f t="shared" si="203"/>
        <v>0.20833333333333334</v>
      </c>
    </row>
    <row r="182" spans="1:34" ht="15.75" thickTop="1">
      <c r="A182" s="386">
        <v>2016</v>
      </c>
      <c r="B182" s="256" t="s">
        <v>19</v>
      </c>
      <c r="C182" s="245">
        <f>SUM(Stats2016!B12:B14)</f>
        <v>3219</v>
      </c>
      <c r="D182" s="245">
        <f>SUM(Stats2016!C12:C14)</f>
        <v>3740</v>
      </c>
      <c r="E182" s="245">
        <f>SUM(Stats2016!D12:D14)</f>
        <v>4483</v>
      </c>
      <c r="F182" s="245">
        <f>SUM(Stats2016!E12:E14)</f>
        <v>506</v>
      </c>
      <c r="G182" s="245">
        <f>SUM(Stats2016!F12:F14)</f>
        <v>2820</v>
      </c>
      <c r="H182" s="245">
        <f>SUM(Stats2016!G12:G14)</f>
        <v>17059</v>
      </c>
      <c r="I182" s="245">
        <f>SUM(Stats2016!H12:H14)</f>
        <v>2828</v>
      </c>
      <c r="J182" s="245">
        <f>SUM(Stats2016!I12:I14)</f>
        <v>512</v>
      </c>
      <c r="K182" s="245">
        <f>SUM(Stats2016!J12:J14)</f>
        <v>900</v>
      </c>
      <c r="L182" s="245">
        <f>SUM(Stats2016!K12:K14)</f>
        <v>100</v>
      </c>
      <c r="M182" s="245"/>
      <c r="N182" s="245">
        <f>SUM(Stats2016!L12:L14)</f>
        <v>94</v>
      </c>
      <c r="O182" s="245">
        <f>SUM(Stats2016!M12:M14)</f>
        <v>629</v>
      </c>
      <c r="P182" s="331">
        <f>SUM(Stats2016!N12:N14)</f>
        <v>3109</v>
      </c>
      <c r="Q182" s="331"/>
      <c r="R182" s="331">
        <f>SUM(Stats2016!Q12:Q14)</f>
        <v>112</v>
      </c>
      <c r="S182" s="331">
        <f>SUM(Stats2016!R12:R14)</f>
        <v>5</v>
      </c>
      <c r="T182" s="333">
        <f>SUM(Stats2016!S12:S14)</f>
        <v>166</v>
      </c>
      <c r="U182" s="337">
        <f>SUM(Stats2016!T12:T14)</f>
        <v>40331</v>
      </c>
      <c r="V182" s="338">
        <f>SUM(Stats2016!U12:U14)</f>
        <v>28</v>
      </c>
      <c r="W182" s="331">
        <f>SUM(Stats2016!V12:V14)</f>
        <v>449</v>
      </c>
      <c r="X182" s="331">
        <f>SUM(Stats2016!W12:W14)</f>
        <v>595</v>
      </c>
      <c r="Y182" s="333"/>
      <c r="Z182" s="334">
        <f>SUM(Stats2016!Y12:Y14)</f>
        <v>211</v>
      </c>
      <c r="AA182" s="333">
        <f>SUM(Stats2016!Z12:Z14)</f>
        <v>2978</v>
      </c>
      <c r="AB182" s="334"/>
      <c r="AC182" s="333"/>
      <c r="AD182" s="337">
        <f>SUM(Stats2016!AC12:AC14)</f>
        <v>24148</v>
      </c>
      <c r="AE182" s="338">
        <f>SUM(Stats2016!AD12:AD14)</f>
        <v>871.5</v>
      </c>
      <c r="AF182" s="331">
        <f>SUM(Stats2016!AE12:AE14)</f>
        <v>68</v>
      </c>
      <c r="AG182" s="331">
        <f>SUM(Stats2016!AF12:AF14)</f>
        <v>43</v>
      </c>
      <c r="AH182" s="332">
        <f>SUM(Stats2016!AG12:AG14)</f>
        <v>22</v>
      </c>
    </row>
    <row r="183" spans="1:34" ht="15">
      <c r="A183" s="387"/>
      <c r="B183" s="257" t="s">
        <v>82</v>
      </c>
      <c r="C183" s="258">
        <f aca="true" t="shared" si="204" ref="C183:L183">C182-C179</f>
        <v>221</v>
      </c>
      <c r="D183" s="259">
        <f t="shared" si="204"/>
        <v>465</v>
      </c>
      <c r="E183" s="259">
        <f t="shared" si="204"/>
        <v>49</v>
      </c>
      <c r="F183" s="260">
        <f t="shared" si="204"/>
        <v>-26</v>
      </c>
      <c r="G183" s="261">
        <f t="shared" si="204"/>
        <v>544</v>
      </c>
      <c r="H183" s="259">
        <f t="shared" si="204"/>
        <v>-2043</v>
      </c>
      <c r="I183" s="259">
        <f t="shared" si="204"/>
        <v>6</v>
      </c>
      <c r="J183" s="262">
        <f t="shared" si="204"/>
        <v>-48</v>
      </c>
      <c r="K183" s="263">
        <f t="shared" si="204"/>
        <v>31</v>
      </c>
      <c r="L183" s="259">
        <f t="shared" si="204"/>
        <v>-19</v>
      </c>
      <c r="M183" s="260"/>
      <c r="N183" s="261">
        <f>N182-N179</f>
        <v>11</v>
      </c>
      <c r="O183" s="259">
        <f>O182-O179</f>
        <v>44</v>
      </c>
      <c r="P183" s="259">
        <f>P182-P179</f>
        <v>353</v>
      </c>
      <c r="Q183" s="259"/>
      <c r="R183" s="259">
        <f aca="true" t="shared" si="205" ref="R183:X183">R182-R179</f>
        <v>-58</v>
      </c>
      <c r="S183" s="259">
        <f t="shared" si="205"/>
        <v>4</v>
      </c>
      <c r="T183" s="264">
        <f t="shared" si="205"/>
        <v>-51</v>
      </c>
      <c r="U183" s="265">
        <f t="shared" si="205"/>
        <v>-485</v>
      </c>
      <c r="V183" s="266">
        <f t="shared" si="205"/>
        <v>11</v>
      </c>
      <c r="W183" s="259">
        <f t="shared" si="205"/>
        <v>13</v>
      </c>
      <c r="X183" s="259">
        <f t="shared" si="205"/>
        <v>-37</v>
      </c>
      <c r="Y183" s="262"/>
      <c r="Z183" s="263">
        <f aca="true" t="shared" si="206" ref="Z183:AH183">Z182-Z179</f>
        <v>90</v>
      </c>
      <c r="AA183" s="260">
        <f t="shared" si="206"/>
        <v>36</v>
      </c>
      <c r="AB183" s="261">
        <f t="shared" si="206"/>
        <v>0</v>
      </c>
      <c r="AC183" s="264">
        <f t="shared" si="206"/>
        <v>0</v>
      </c>
      <c r="AD183" s="265">
        <f t="shared" si="206"/>
        <v>166</v>
      </c>
      <c r="AE183" s="267">
        <f t="shared" si="206"/>
        <v>99</v>
      </c>
      <c r="AF183" s="263">
        <f t="shared" si="206"/>
        <v>-29</v>
      </c>
      <c r="AG183" s="259">
        <f t="shared" si="206"/>
        <v>-14</v>
      </c>
      <c r="AH183" s="268">
        <f t="shared" si="206"/>
        <v>-7</v>
      </c>
    </row>
    <row r="184" spans="1:34" s="270" customFormat="1" ht="15.75" thickBot="1">
      <c r="A184" s="388"/>
      <c r="B184" s="292" t="s">
        <v>83</v>
      </c>
      <c r="C184" s="293">
        <f aca="true" t="shared" si="207" ref="C184:L184">C183/C179</f>
        <v>0.07371581054036024</v>
      </c>
      <c r="D184" s="294">
        <f t="shared" si="207"/>
        <v>0.14198473282442747</v>
      </c>
      <c r="E184" s="294">
        <f t="shared" si="207"/>
        <v>0.011050969778980605</v>
      </c>
      <c r="F184" s="295">
        <f t="shared" si="207"/>
        <v>-0.04887218045112782</v>
      </c>
      <c r="G184" s="296">
        <f t="shared" si="207"/>
        <v>0.2390158172231986</v>
      </c>
      <c r="H184" s="294">
        <f t="shared" si="207"/>
        <v>-0.10695215160716155</v>
      </c>
      <c r="I184" s="294">
        <f t="shared" si="207"/>
        <v>0.002126151665485471</v>
      </c>
      <c r="J184" s="297">
        <f t="shared" si="207"/>
        <v>-0.08571428571428572</v>
      </c>
      <c r="K184" s="298">
        <f t="shared" si="207"/>
        <v>0.03567318757192175</v>
      </c>
      <c r="L184" s="294">
        <f t="shared" si="207"/>
        <v>-0.15966386554621848</v>
      </c>
      <c r="M184" s="295"/>
      <c r="N184" s="296">
        <f>N183/N179</f>
        <v>0.13253012048192772</v>
      </c>
      <c r="O184" s="294">
        <f>O183/O179</f>
        <v>0.07521367521367521</v>
      </c>
      <c r="P184" s="294">
        <f>P183/P179</f>
        <v>0.12808417997097243</v>
      </c>
      <c r="Q184" s="294"/>
      <c r="R184" s="294">
        <f aca="true" t="shared" si="208" ref="R184:X184">R183/R179</f>
        <v>-0.3411764705882353</v>
      </c>
      <c r="S184" s="294">
        <f t="shared" si="208"/>
        <v>4</v>
      </c>
      <c r="T184" s="299">
        <f t="shared" si="208"/>
        <v>-0.2350230414746544</v>
      </c>
      <c r="U184" s="300">
        <f t="shared" si="208"/>
        <v>-0.011882595060760486</v>
      </c>
      <c r="V184" s="301">
        <f t="shared" si="208"/>
        <v>0.6470588235294118</v>
      </c>
      <c r="W184" s="294">
        <f t="shared" si="208"/>
        <v>0.02981651376146789</v>
      </c>
      <c r="X184" s="294">
        <f t="shared" si="208"/>
        <v>-0.058544303797468354</v>
      </c>
      <c r="Y184" s="297"/>
      <c r="Z184" s="298">
        <f aca="true" t="shared" si="209" ref="Z184:AH184">Z183/Z179</f>
        <v>0.743801652892562</v>
      </c>
      <c r="AA184" s="295">
        <f t="shared" si="209"/>
        <v>0.012236573759347382</v>
      </c>
      <c r="AB184" s="296" t="e">
        <f t="shared" si="209"/>
        <v>#DIV/0!</v>
      </c>
      <c r="AC184" s="299" t="e">
        <f t="shared" si="209"/>
        <v>#DIV/0!</v>
      </c>
      <c r="AD184" s="300">
        <f t="shared" si="209"/>
        <v>0.0069218580602118255</v>
      </c>
      <c r="AE184" s="302">
        <f t="shared" si="209"/>
        <v>0.12815533980582525</v>
      </c>
      <c r="AF184" s="298">
        <f t="shared" si="209"/>
        <v>-0.29896907216494845</v>
      </c>
      <c r="AG184" s="294">
        <f t="shared" si="209"/>
        <v>-0.24561403508771928</v>
      </c>
      <c r="AH184" s="303">
        <f t="shared" si="209"/>
        <v>-0.2413793103448276</v>
      </c>
    </row>
    <row r="185" spans="1:34" ht="15.75" thickTop="1">
      <c r="A185" s="386">
        <v>2017</v>
      </c>
      <c r="B185" s="256" t="s">
        <v>19</v>
      </c>
      <c r="C185" s="245">
        <f>SUM(Stats2017!B12:B14)</f>
        <v>3203</v>
      </c>
      <c r="D185" s="245">
        <f>SUM(Stats2017!C12:C14)</f>
        <v>3626</v>
      </c>
      <c r="E185" s="245">
        <f>SUM(Stats2017!D12:D14)</f>
        <v>3201</v>
      </c>
      <c r="F185" s="245">
        <f>SUM(Stats2017!E12:E14)</f>
        <v>442</v>
      </c>
      <c r="G185" s="245">
        <f>SUM(Stats2017!F12:F14)</f>
        <v>3312</v>
      </c>
      <c r="H185" s="245">
        <f>SUM(Stats2017!G12:G14)</f>
        <v>18098</v>
      </c>
      <c r="I185" s="245">
        <f>SUM(Stats2017!H12:H14)</f>
        <v>2758</v>
      </c>
      <c r="J185" s="245">
        <f>SUM(Stats2017!I12:I14)</f>
        <v>387</v>
      </c>
      <c r="K185" s="245">
        <f>SUM(Stats2017!J12:J14)</f>
        <v>692</v>
      </c>
      <c r="L185" s="245">
        <f>SUM(Stats2017!K12:K14)</f>
        <v>106</v>
      </c>
      <c r="M185" s="245"/>
      <c r="N185" s="245">
        <f>SUM(Stats2017!L12:L14)</f>
        <v>79</v>
      </c>
      <c r="O185" s="245">
        <f>SUM(Stats2017!M12:M14)</f>
        <v>629</v>
      </c>
      <c r="P185" s="331">
        <f>SUM(Stats2017!N12:N14)</f>
        <v>3030</v>
      </c>
      <c r="Q185" s="331"/>
      <c r="R185" s="331">
        <f>SUM(Stats2017!Q12:Q14)</f>
        <v>112</v>
      </c>
      <c r="S185" s="331">
        <f>SUM(Stats2017!R12:R14)</f>
        <v>5</v>
      </c>
      <c r="T185" s="333">
        <f>SUM(Stats2017!S12:S14)</f>
        <v>203</v>
      </c>
      <c r="U185" s="337">
        <f>SUM(Stats2017!T12:T14)</f>
        <v>39971</v>
      </c>
      <c r="V185" s="338">
        <f>SUM(Stats2017!U12:U14)</f>
        <v>31</v>
      </c>
      <c r="W185" s="331">
        <f>SUM(Stats2017!V12:V14)</f>
        <v>444</v>
      </c>
      <c r="X185" s="331">
        <f>SUM(Stats2017!W12:W14)</f>
        <v>0</v>
      </c>
      <c r="Y185" s="333"/>
      <c r="Z185" s="334">
        <f>SUM(Stats2017!Y12:Y14)</f>
        <v>243</v>
      </c>
      <c r="AA185" s="333">
        <f>SUM(Stats2017!Z12:Z14)</f>
        <v>3096</v>
      </c>
      <c r="AB185" s="334"/>
      <c r="AC185" s="333"/>
      <c r="AD185" s="337">
        <f>SUM(Stats2017!AC12:AC14)</f>
        <v>24943</v>
      </c>
      <c r="AE185" s="338">
        <f>SUM(Stats2017!AD12:AD14)</f>
        <v>701.5</v>
      </c>
      <c r="AF185" s="331">
        <f>SUM(Stats2017!AE12:AE14)</f>
        <v>43</v>
      </c>
      <c r="AG185" s="331">
        <f>SUM(Stats2017!AF12:AF14)</f>
        <v>42</v>
      </c>
      <c r="AH185" s="332">
        <f>SUM(Stats2017!AG12:AG14)</f>
        <v>30</v>
      </c>
    </row>
    <row r="186" spans="1:34" ht="15">
      <c r="A186" s="387"/>
      <c r="B186" s="257" t="s">
        <v>82</v>
      </c>
      <c r="C186" s="258">
        <f aca="true" t="shared" si="210" ref="C186:L186">C185-C182</f>
        <v>-16</v>
      </c>
      <c r="D186" s="259">
        <f t="shared" si="210"/>
        <v>-114</v>
      </c>
      <c r="E186" s="259">
        <f t="shared" si="210"/>
        <v>-1282</v>
      </c>
      <c r="F186" s="260">
        <f t="shared" si="210"/>
        <v>-64</v>
      </c>
      <c r="G186" s="261">
        <f t="shared" si="210"/>
        <v>492</v>
      </c>
      <c r="H186" s="259">
        <f t="shared" si="210"/>
        <v>1039</v>
      </c>
      <c r="I186" s="259">
        <f t="shared" si="210"/>
        <v>-70</v>
      </c>
      <c r="J186" s="262">
        <f t="shared" si="210"/>
        <v>-125</v>
      </c>
      <c r="K186" s="263">
        <f t="shared" si="210"/>
        <v>-208</v>
      </c>
      <c r="L186" s="259">
        <f t="shared" si="210"/>
        <v>6</v>
      </c>
      <c r="M186" s="260"/>
      <c r="N186" s="261">
        <f>N185-N182</f>
        <v>-15</v>
      </c>
      <c r="O186" s="259">
        <f>O185-O182</f>
        <v>0</v>
      </c>
      <c r="P186" s="259">
        <f>P185-P182</f>
        <v>-79</v>
      </c>
      <c r="Q186" s="259"/>
      <c r="R186" s="259">
        <f aca="true" t="shared" si="211" ref="R186:X186">R185-R182</f>
        <v>0</v>
      </c>
      <c r="S186" s="259">
        <f t="shared" si="211"/>
        <v>0</v>
      </c>
      <c r="T186" s="264">
        <f t="shared" si="211"/>
        <v>37</v>
      </c>
      <c r="U186" s="265">
        <f t="shared" si="211"/>
        <v>-360</v>
      </c>
      <c r="V186" s="266">
        <f t="shared" si="211"/>
        <v>3</v>
      </c>
      <c r="W186" s="259">
        <f t="shared" si="211"/>
        <v>-5</v>
      </c>
      <c r="X186" s="259">
        <f t="shared" si="211"/>
        <v>-595</v>
      </c>
      <c r="Y186" s="262"/>
      <c r="Z186" s="263">
        <f aca="true" t="shared" si="212" ref="Z186:AH186">Z185-Z182</f>
        <v>32</v>
      </c>
      <c r="AA186" s="260">
        <f t="shared" si="212"/>
        <v>118</v>
      </c>
      <c r="AB186" s="261">
        <f t="shared" si="212"/>
        <v>0</v>
      </c>
      <c r="AC186" s="264">
        <f t="shared" si="212"/>
        <v>0</v>
      </c>
      <c r="AD186" s="265">
        <f t="shared" si="212"/>
        <v>795</v>
      </c>
      <c r="AE186" s="267">
        <f t="shared" si="212"/>
        <v>-170</v>
      </c>
      <c r="AF186" s="263">
        <f t="shared" si="212"/>
        <v>-25</v>
      </c>
      <c r="AG186" s="259">
        <f t="shared" si="212"/>
        <v>-1</v>
      </c>
      <c r="AH186" s="268">
        <f t="shared" si="212"/>
        <v>8</v>
      </c>
    </row>
    <row r="187" spans="1:34" s="270" customFormat="1" ht="15.75" thickBot="1">
      <c r="A187" s="388"/>
      <c r="B187" s="292" t="s">
        <v>83</v>
      </c>
      <c r="C187" s="293">
        <f aca="true" t="shared" si="213" ref="C187:L187">C186/C182</f>
        <v>-0.004970487729108419</v>
      </c>
      <c r="D187" s="294">
        <f t="shared" si="213"/>
        <v>-0.03048128342245989</v>
      </c>
      <c r="E187" s="294">
        <f t="shared" si="213"/>
        <v>-0.2859692170421593</v>
      </c>
      <c r="F187" s="295">
        <f t="shared" si="213"/>
        <v>-0.12648221343873517</v>
      </c>
      <c r="G187" s="296">
        <f t="shared" si="213"/>
        <v>0.17446808510638298</v>
      </c>
      <c r="H187" s="294">
        <f t="shared" si="213"/>
        <v>0.06090626648689841</v>
      </c>
      <c r="I187" s="294">
        <f t="shared" si="213"/>
        <v>-0.024752475247524754</v>
      </c>
      <c r="J187" s="297">
        <f t="shared" si="213"/>
        <v>-0.244140625</v>
      </c>
      <c r="K187" s="298">
        <f t="shared" si="213"/>
        <v>-0.2311111111111111</v>
      </c>
      <c r="L187" s="294">
        <f t="shared" si="213"/>
        <v>0.06</v>
      </c>
      <c r="M187" s="295"/>
      <c r="N187" s="296">
        <f>N186/N182</f>
        <v>-0.1595744680851064</v>
      </c>
      <c r="O187" s="294">
        <f>O186/O182</f>
        <v>0</v>
      </c>
      <c r="P187" s="294">
        <f>P186/P182</f>
        <v>-0.02541009971051785</v>
      </c>
      <c r="Q187" s="294"/>
      <c r="R187" s="294">
        <f aca="true" t="shared" si="214" ref="R187:X187">R186/R182</f>
        <v>0</v>
      </c>
      <c r="S187" s="294">
        <f t="shared" si="214"/>
        <v>0</v>
      </c>
      <c r="T187" s="299">
        <f t="shared" si="214"/>
        <v>0.22289156626506024</v>
      </c>
      <c r="U187" s="300">
        <f t="shared" si="214"/>
        <v>-0.008926136222756688</v>
      </c>
      <c r="V187" s="301">
        <f t="shared" si="214"/>
        <v>0.10714285714285714</v>
      </c>
      <c r="W187" s="294">
        <f t="shared" si="214"/>
        <v>-0.011135857461024499</v>
      </c>
      <c r="X187" s="294">
        <f t="shared" si="214"/>
        <v>-1</v>
      </c>
      <c r="Y187" s="297"/>
      <c r="Z187" s="298">
        <f aca="true" t="shared" si="215" ref="Z187:AH187">Z186/Z182</f>
        <v>0.15165876777251186</v>
      </c>
      <c r="AA187" s="295">
        <f t="shared" si="215"/>
        <v>0.039623908663532575</v>
      </c>
      <c r="AB187" s="296" t="e">
        <f t="shared" si="215"/>
        <v>#DIV/0!</v>
      </c>
      <c r="AC187" s="299" t="e">
        <f t="shared" si="215"/>
        <v>#DIV/0!</v>
      </c>
      <c r="AD187" s="300">
        <f t="shared" si="215"/>
        <v>0.03292198111644857</v>
      </c>
      <c r="AE187" s="302">
        <f t="shared" si="215"/>
        <v>-0.19506597819850832</v>
      </c>
      <c r="AF187" s="298">
        <f t="shared" si="215"/>
        <v>-0.36764705882352944</v>
      </c>
      <c r="AG187" s="294">
        <f t="shared" si="215"/>
        <v>-0.023255813953488372</v>
      </c>
      <c r="AH187" s="303">
        <f t="shared" si="215"/>
        <v>0.36363636363636365</v>
      </c>
    </row>
    <row r="188" ht="15.75" thickTop="1"/>
  </sheetData>
  <sheetProtection/>
  <mergeCells count="68">
    <mergeCell ref="A185:A187"/>
    <mergeCell ref="A182:A184"/>
    <mergeCell ref="A135:A137"/>
    <mergeCell ref="A102:A104"/>
    <mergeCell ref="A173:A175"/>
    <mergeCell ref="A167:A169"/>
    <mergeCell ref="A161:A163"/>
    <mergeCell ref="A155:A157"/>
    <mergeCell ref="A152:A154"/>
    <mergeCell ref="A146:A148"/>
    <mergeCell ref="A149:A151"/>
    <mergeCell ref="A170:A172"/>
    <mergeCell ref="A164:A166"/>
    <mergeCell ref="A105:A107"/>
    <mergeCell ref="A145:B145"/>
    <mergeCell ref="A123:A125"/>
    <mergeCell ref="A126:A128"/>
    <mergeCell ref="C142:AH142"/>
    <mergeCell ref="A114:A116"/>
    <mergeCell ref="A108:A110"/>
    <mergeCell ref="A129:A131"/>
    <mergeCell ref="A117:A119"/>
    <mergeCell ref="A132:A134"/>
    <mergeCell ref="A138:A140"/>
    <mergeCell ref="A99:A101"/>
    <mergeCell ref="A76:A78"/>
    <mergeCell ref="A73:A75"/>
    <mergeCell ref="A79:A81"/>
    <mergeCell ref="A82:A84"/>
    <mergeCell ref="A85:A87"/>
    <mergeCell ref="A88:A90"/>
    <mergeCell ref="C95:AH95"/>
    <mergeCell ref="A38:A40"/>
    <mergeCell ref="A29:A31"/>
    <mergeCell ref="A52:A54"/>
    <mergeCell ref="A26:A28"/>
    <mergeCell ref="A97:B97"/>
    <mergeCell ref="A41:A43"/>
    <mergeCell ref="A70:A72"/>
    <mergeCell ref="A44:A46"/>
    <mergeCell ref="A91:A93"/>
    <mergeCell ref="A23:A25"/>
    <mergeCell ref="A4:B4"/>
    <mergeCell ref="A14:A16"/>
    <mergeCell ref="A20:A22"/>
    <mergeCell ref="A58:A60"/>
    <mergeCell ref="A32:A34"/>
    <mergeCell ref="A35:A37"/>
    <mergeCell ref="C1:AH1"/>
    <mergeCell ref="A5:A7"/>
    <mergeCell ref="C48:AH48"/>
    <mergeCell ref="A50:B50"/>
    <mergeCell ref="A3:B3"/>
    <mergeCell ref="A64:A66"/>
    <mergeCell ref="A8:A10"/>
    <mergeCell ref="A11:A13"/>
    <mergeCell ref="A17:A19"/>
    <mergeCell ref="A51:B51"/>
    <mergeCell ref="A179:A181"/>
    <mergeCell ref="A176:A178"/>
    <mergeCell ref="A55:A57"/>
    <mergeCell ref="A144:B144"/>
    <mergeCell ref="A111:A113"/>
    <mergeCell ref="A67:A69"/>
    <mergeCell ref="A158:A160"/>
    <mergeCell ref="A120:A122"/>
    <mergeCell ref="A61:A63"/>
    <mergeCell ref="A98:B98"/>
  </mergeCells>
  <printOptions/>
  <pageMargins left="0.1" right="0.1" top="0.1" bottom="0.1" header="0.5" footer="0.5"/>
  <pageSetup fitToHeight="1" fitToWidth="1" horizontalDpi="600" verticalDpi="600" orientation="landscape" scale="3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20"/>
  <sheetViews>
    <sheetView zoomScale="75" zoomScaleNormal="75" zoomScalePageLayoutView="0" workbookViewId="0" topLeftCell="A1">
      <selection activeCell="C21" sqref="C21"/>
    </sheetView>
  </sheetViews>
  <sheetFormatPr defaultColWidth="9.140625" defaultRowHeight="12.75"/>
  <cols>
    <col min="13" max="13" width="10.8515625" style="0" customWidth="1"/>
    <col min="14" max="14" width="10.57421875" style="0" customWidth="1"/>
    <col min="37" max="37" width="10.7109375" style="0" customWidth="1"/>
  </cols>
  <sheetData>
    <row r="1" spans="1:32" ht="54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4" t="s">
        <v>14</v>
      </c>
      <c r="P1" s="4" t="s">
        <v>28</v>
      </c>
      <c r="Q1" s="4" t="s">
        <v>9</v>
      </c>
      <c r="R1" s="4" t="s">
        <v>10</v>
      </c>
      <c r="S1" s="4" t="s">
        <v>11</v>
      </c>
      <c r="T1" s="4" t="s">
        <v>40</v>
      </c>
      <c r="U1" s="4" t="s">
        <v>12</v>
      </c>
      <c r="V1" s="4" t="s">
        <v>13</v>
      </c>
      <c r="W1" s="4" t="s">
        <v>20</v>
      </c>
      <c r="X1" s="4" t="s">
        <v>29</v>
      </c>
      <c r="Y1" s="4" t="s">
        <v>15</v>
      </c>
      <c r="Z1" s="4" t="s">
        <v>16</v>
      </c>
      <c r="AA1" s="4" t="s">
        <v>17</v>
      </c>
      <c r="AB1" s="4" t="s">
        <v>39</v>
      </c>
      <c r="AC1" s="4" t="s">
        <v>18</v>
      </c>
      <c r="AD1" s="9" t="s">
        <v>22</v>
      </c>
      <c r="AE1" s="10" t="s">
        <v>23</v>
      </c>
      <c r="AF1" s="10" t="s">
        <v>24</v>
      </c>
    </row>
    <row r="3" spans="1:32" ht="24.75" customHeight="1">
      <c r="A3" s="6">
        <v>38353</v>
      </c>
      <c r="B3" s="8">
        <v>545</v>
      </c>
      <c r="C3">
        <v>491</v>
      </c>
      <c r="D3">
        <v>699</v>
      </c>
      <c r="E3">
        <v>92</v>
      </c>
      <c r="F3">
        <v>372</v>
      </c>
      <c r="G3">
        <v>1948</v>
      </c>
      <c r="H3">
        <v>539</v>
      </c>
      <c r="I3">
        <v>1</v>
      </c>
      <c r="J3">
        <v>24</v>
      </c>
      <c r="K3">
        <v>4</v>
      </c>
      <c r="L3">
        <v>85</v>
      </c>
      <c r="M3">
        <v>6</v>
      </c>
      <c r="N3">
        <v>57</v>
      </c>
      <c r="O3">
        <v>3</v>
      </c>
      <c r="Q3">
        <v>33</v>
      </c>
      <c r="R3">
        <v>2</v>
      </c>
      <c r="S3">
        <v>12</v>
      </c>
      <c r="T3">
        <f>SUM(B3:S3)</f>
        <v>4913</v>
      </c>
      <c r="U3">
        <v>25</v>
      </c>
      <c r="V3">
        <v>217</v>
      </c>
      <c r="W3">
        <v>106</v>
      </c>
      <c r="Y3">
        <v>1425</v>
      </c>
      <c r="Z3">
        <v>2370</v>
      </c>
      <c r="AA3">
        <v>1006</v>
      </c>
      <c r="AB3">
        <f>SUM(Z3:AA3)</f>
        <v>3376</v>
      </c>
      <c r="AC3">
        <v>91</v>
      </c>
      <c r="AD3">
        <v>8</v>
      </c>
      <c r="AE3">
        <v>9</v>
      </c>
      <c r="AF3">
        <v>0</v>
      </c>
    </row>
    <row r="4" spans="1:32" ht="26.25" customHeight="1">
      <c r="A4" s="6">
        <v>38384</v>
      </c>
      <c r="B4">
        <v>460</v>
      </c>
      <c r="C4">
        <v>405</v>
      </c>
      <c r="D4">
        <v>574</v>
      </c>
      <c r="E4">
        <v>79</v>
      </c>
      <c r="F4">
        <v>287</v>
      </c>
      <c r="G4">
        <v>2002</v>
      </c>
      <c r="H4">
        <v>539</v>
      </c>
      <c r="I4">
        <v>11</v>
      </c>
      <c r="J4">
        <v>27</v>
      </c>
      <c r="K4">
        <v>6</v>
      </c>
      <c r="L4">
        <v>73</v>
      </c>
      <c r="M4">
        <v>14</v>
      </c>
      <c r="N4">
        <v>43</v>
      </c>
      <c r="O4">
        <v>17</v>
      </c>
      <c r="P4">
        <v>1</v>
      </c>
      <c r="Q4">
        <v>27</v>
      </c>
      <c r="R4">
        <v>7</v>
      </c>
      <c r="S4">
        <v>10</v>
      </c>
      <c r="T4">
        <f aca="true" t="shared" si="0" ref="T4:T16">SUM(B4:S4)</f>
        <v>4582</v>
      </c>
      <c r="U4">
        <v>32</v>
      </c>
      <c r="V4">
        <v>178</v>
      </c>
      <c r="W4">
        <v>79</v>
      </c>
      <c r="X4">
        <v>177</v>
      </c>
      <c r="Y4" s="11">
        <v>1453</v>
      </c>
      <c r="Z4">
        <v>2378</v>
      </c>
      <c r="AA4">
        <v>1017</v>
      </c>
      <c r="AB4">
        <f aca="true" t="shared" si="1" ref="AB4:AB16">SUM(Z4:AA4)</f>
        <v>3395</v>
      </c>
      <c r="AC4">
        <v>149.5</v>
      </c>
      <c r="AD4">
        <v>7</v>
      </c>
      <c r="AE4">
        <v>6</v>
      </c>
      <c r="AF4">
        <v>0</v>
      </c>
    </row>
    <row r="5" spans="1:32" ht="27" customHeight="1">
      <c r="A5" s="6">
        <v>38412</v>
      </c>
      <c r="B5">
        <v>513</v>
      </c>
      <c r="C5">
        <v>516</v>
      </c>
      <c r="D5">
        <v>623</v>
      </c>
      <c r="E5">
        <v>112</v>
      </c>
      <c r="F5">
        <v>309</v>
      </c>
      <c r="G5">
        <v>2005</v>
      </c>
      <c r="H5">
        <v>651</v>
      </c>
      <c r="I5">
        <v>21</v>
      </c>
      <c r="J5">
        <v>25</v>
      </c>
      <c r="K5">
        <v>11</v>
      </c>
      <c r="L5">
        <v>89</v>
      </c>
      <c r="M5">
        <v>8</v>
      </c>
      <c r="N5">
        <v>33</v>
      </c>
      <c r="O5">
        <v>6</v>
      </c>
      <c r="P5">
        <v>10</v>
      </c>
      <c r="Q5">
        <v>31</v>
      </c>
      <c r="R5">
        <v>4</v>
      </c>
      <c r="S5">
        <v>6</v>
      </c>
      <c r="T5">
        <f t="shared" si="0"/>
        <v>4973</v>
      </c>
      <c r="U5">
        <v>33</v>
      </c>
      <c r="V5">
        <v>213</v>
      </c>
      <c r="W5">
        <v>107</v>
      </c>
      <c r="X5">
        <v>126</v>
      </c>
      <c r="Y5">
        <v>1644</v>
      </c>
      <c r="Z5">
        <v>2723</v>
      </c>
      <c r="AA5">
        <v>1213</v>
      </c>
      <c r="AB5">
        <f t="shared" si="1"/>
        <v>3936</v>
      </c>
      <c r="AC5">
        <v>205</v>
      </c>
      <c r="AD5">
        <v>13</v>
      </c>
      <c r="AE5">
        <v>4</v>
      </c>
      <c r="AF5">
        <v>5</v>
      </c>
    </row>
    <row r="6" spans="1:32" ht="26.25" customHeight="1">
      <c r="A6" s="6">
        <v>38443</v>
      </c>
      <c r="B6">
        <v>501</v>
      </c>
      <c r="C6">
        <v>476</v>
      </c>
      <c r="D6">
        <v>596</v>
      </c>
      <c r="E6">
        <v>104</v>
      </c>
      <c r="F6">
        <v>244</v>
      </c>
      <c r="G6">
        <v>1957</v>
      </c>
      <c r="H6">
        <v>570</v>
      </c>
      <c r="I6">
        <v>23</v>
      </c>
      <c r="J6">
        <v>25</v>
      </c>
      <c r="K6">
        <v>4</v>
      </c>
      <c r="L6">
        <v>40</v>
      </c>
      <c r="M6">
        <v>1</v>
      </c>
      <c r="N6">
        <v>59</v>
      </c>
      <c r="O6">
        <v>8</v>
      </c>
      <c r="P6">
        <v>0</v>
      </c>
      <c r="Q6">
        <v>9</v>
      </c>
      <c r="R6">
        <v>2</v>
      </c>
      <c r="S6">
        <v>4</v>
      </c>
      <c r="T6">
        <f t="shared" si="0"/>
        <v>4623</v>
      </c>
      <c r="U6">
        <v>36</v>
      </c>
      <c r="V6">
        <v>137</v>
      </c>
      <c r="W6">
        <v>79</v>
      </c>
      <c r="X6">
        <v>169</v>
      </c>
      <c r="Y6">
        <v>1318</v>
      </c>
      <c r="Z6">
        <v>2248</v>
      </c>
      <c r="AA6">
        <v>1138</v>
      </c>
      <c r="AB6">
        <f t="shared" si="1"/>
        <v>3386</v>
      </c>
      <c r="AC6">
        <v>192.5</v>
      </c>
      <c r="AD6">
        <v>10</v>
      </c>
      <c r="AE6">
        <v>3</v>
      </c>
      <c r="AF6">
        <v>4</v>
      </c>
    </row>
    <row r="7" spans="1:32" ht="26.25" customHeight="1">
      <c r="A7" s="6">
        <v>38473</v>
      </c>
      <c r="B7">
        <v>389</v>
      </c>
      <c r="C7">
        <v>502</v>
      </c>
      <c r="D7">
        <v>480</v>
      </c>
      <c r="E7">
        <v>96</v>
      </c>
      <c r="F7">
        <v>195</v>
      </c>
      <c r="G7">
        <v>1513</v>
      </c>
      <c r="H7">
        <v>491</v>
      </c>
      <c r="I7">
        <v>42</v>
      </c>
      <c r="J7">
        <v>22</v>
      </c>
      <c r="K7">
        <v>7</v>
      </c>
      <c r="L7">
        <v>98</v>
      </c>
      <c r="M7">
        <v>17</v>
      </c>
      <c r="N7">
        <v>38</v>
      </c>
      <c r="O7">
        <v>3</v>
      </c>
      <c r="P7">
        <v>4</v>
      </c>
      <c r="Q7">
        <v>11</v>
      </c>
      <c r="R7">
        <v>1</v>
      </c>
      <c r="S7">
        <v>2</v>
      </c>
      <c r="T7">
        <f t="shared" si="0"/>
        <v>3911</v>
      </c>
      <c r="U7">
        <v>24</v>
      </c>
      <c r="V7">
        <v>131</v>
      </c>
      <c r="W7">
        <v>68</v>
      </c>
      <c r="X7">
        <v>154</v>
      </c>
      <c r="Y7">
        <v>1401</v>
      </c>
      <c r="Z7">
        <v>2035</v>
      </c>
      <c r="AA7">
        <v>925</v>
      </c>
      <c r="AB7">
        <f t="shared" si="1"/>
        <v>2960</v>
      </c>
      <c r="AC7">
        <v>160.5</v>
      </c>
      <c r="AD7">
        <v>11</v>
      </c>
      <c r="AE7">
        <v>5</v>
      </c>
      <c r="AF7">
        <v>1</v>
      </c>
    </row>
    <row r="8" spans="1:32" ht="24" customHeight="1">
      <c r="A8" s="6">
        <v>38504</v>
      </c>
      <c r="B8">
        <v>520</v>
      </c>
      <c r="C8">
        <v>750</v>
      </c>
      <c r="D8">
        <v>711</v>
      </c>
      <c r="E8">
        <v>91</v>
      </c>
      <c r="F8">
        <v>432</v>
      </c>
      <c r="G8">
        <v>2857</v>
      </c>
      <c r="H8">
        <v>786</v>
      </c>
      <c r="I8">
        <v>29</v>
      </c>
      <c r="J8">
        <v>47</v>
      </c>
      <c r="K8">
        <v>16</v>
      </c>
      <c r="L8">
        <v>151</v>
      </c>
      <c r="M8">
        <v>33</v>
      </c>
      <c r="N8">
        <v>73</v>
      </c>
      <c r="O8">
        <v>4</v>
      </c>
      <c r="P8">
        <v>5</v>
      </c>
      <c r="Q8">
        <v>20</v>
      </c>
      <c r="R8">
        <v>2</v>
      </c>
      <c r="S8">
        <v>6</v>
      </c>
      <c r="T8">
        <f t="shared" si="0"/>
        <v>6533</v>
      </c>
      <c r="U8">
        <v>30</v>
      </c>
      <c r="V8">
        <v>241</v>
      </c>
      <c r="W8">
        <v>119</v>
      </c>
      <c r="X8">
        <v>209</v>
      </c>
      <c r="Y8">
        <v>1730</v>
      </c>
      <c r="Z8">
        <v>2670</v>
      </c>
      <c r="AA8">
        <v>1398</v>
      </c>
      <c r="AB8">
        <f t="shared" si="1"/>
        <v>4068</v>
      </c>
      <c r="AC8">
        <v>366</v>
      </c>
      <c r="AD8">
        <v>11</v>
      </c>
      <c r="AE8">
        <v>4</v>
      </c>
      <c r="AF8">
        <v>0</v>
      </c>
    </row>
    <row r="9" spans="1:32" ht="25.5" customHeight="1">
      <c r="A9" s="6">
        <v>38534</v>
      </c>
      <c r="B9">
        <v>513</v>
      </c>
      <c r="C9">
        <v>675</v>
      </c>
      <c r="D9">
        <v>717</v>
      </c>
      <c r="E9">
        <v>149</v>
      </c>
      <c r="F9">
        <v>346</v>
      </c>
      <c r="G9">
        <v>2630</v>
      </c>
      <c r="H9">
        <v>827</v>
      </c>
      <c r="I9">
        <v>16</v>
      </c>
      <c r="J9">
        <v>38</v>
      </c>
      <c r="K9">
        <v>8</v>
      </c>
      <c r="L9">
        <v>168</v>
      </c>
      <c r="M9">
        <v>25</v>
      </c>
      <c r="N9">
        <v>46</v>
      </c>
      <c r="O9">
        <v>4</v>
      </c>
      <c r="P9">
        <v>0</v>
      </c>
      <c r="Q9">
        <v>39</v>
      </c>
      <c r="R9">
        <v>2</v>
      </c>
      <c r="S9">
        <v>14</v>
      </c>
      <c r="T9">
        <f t="shared" si="0"/>
        <v>6217</v>
      </c>
      <c r="U9">
        <v>18</v>
      </c>
      <c r="V9">
        <v>221</v>
      </c>
      <c r="W9">
        <v>116</v>
      </c>
      <c r="X9">
        <v>255</v>
      </c>
      <c r="Y9">
        <v>1592</v>
      </c>
      <c r="Z9">
        <v>2303</v>
      </c>
      <c r="AA9">
        <v>1231</v>
      </c>
      <c r="AB9">
        <f t="shared" si="1"/>
        <v>3534</v>
      </c>
      <c r="AC9">
        <v>247</v>
      </c>
      <c r="AD9">
        <v>7</v>
      </c>
      <c r="AE9">
        <v>4</v>
      </c>
      <c r="AF9">
        <v>0</v>
      </c>
    </row>
    <row r="10" spans="1:32" ht="24.75" customHeight="1">
      <c r="A10" s="6">
        <v>38565</v>
      </c>
      <c r="B10">
        <v>559</v>
      </c>
      <c r="C10">
        <v>679</v>
      </c>
      <c r="D10">
        <v>681</v>
      </c>
      <c r="E10">
        <v>86</v>
      </c>
      <c r="F10">
        <v>308</v>
      </c>
      <c r="G10">
        <v>2414</v>
      </c>
      <c r="H10">
        <v>748</v>
      </c>
      <c r="I10">
        <v>26</v>
      </c>
      <c r="J10">
        <v>48</v>
      </c>
      <c r="K10">
        <v>18</v>
      </c>
      <c r="L10">
        <v>127</v>
      </c>
      <c r="M10">
        <v>15</v>
      </c>
      <c r="N10">
        <v>35</v>
      </c>
      <c r="O10">
        <v>0</v>
      </c>
      <c r="P10">
        <v>1</v>
      </c>
      <c r="Q10">
        <v>12</v>
      </c>
      <c r="R10">
        <v>0</v>
      </c>
      <c r="S10">
        <v>25</v>
      </c>
      <c r="T10">
        <f t="shared" si="0"/>
        <v>5782</v>
      </c>
      <c r="U10">
        <v>28</v>
      </c>
      <c r="V10">
        <v>239</v>
      </c>
      <c r="W10">
        <v>120</v>
      </c>
      <c r="X10">
        <v>442</v>
      </c>
      <c r="Y10">
        <v>1789</v>
      </c>
      <c r="Z10">
        <v>2426</v>
      </c>
      <c r="AA10">
        <v>1068</v>
      </c>
      <c r="AB10">
        <f t="shared" si="1"/>
        <v>3494</v>
      </c>
      <c r="AC10">
        <v>242</v>
      </c>
      <c r="AD10">
        <v>6</v>
      </c>
      <c r="AE10">
        <v>1</v>
      </c>
      <c r="AF10">
        <v>1</v>
      </c>
    </row>
    <row r="11" spans="1:32" ht="26.25" customHeight="1">
      <c r="A11" s="6">
        <v>38596</v>
      </c>
      <c r="B11">
        <v>568</v>
      </c>
      <c r="C11">
        <v>586</v>
      </c>
      <c r="D11">
        <v>800</v>
      </c>
      <c r="E11">
        <v>131</v>
      </c>
      <c r="F11">
        <v>421</v>
      </c>
      <c r="G11">
        <v>2671</v>
      </c>
      <c r="H11">
        <v>682</v>
      </c>
      <c r="I11">
        <v>61</v>
      </c>
      <c r="J11">
        <v>22</v>
      </c>
      <c r="K11">
        <v>6</v>
      </c>
      <c r="L11">
        <v>150</v>
      </c>
      <c r="M11">
        <v>17</v>
      </c>
      <c r="N11">
        <v>52</v>
      </c>
      <c r="O11">
        <v>0</v>
      </c>
      <c r="P11">
        <v>3</v>
      </c>
      <c r="Q11">
        <v>16</v>
      </c>
      <c r="R11">
        <v>2</v>
      </c>
      <c r="S11">
        <v>8</v>
      </c>
      <c r="T11">
        <f t="shared" si="0"/>
        <v>6196</v>
      </c>
      <c r="U11">
        <v>31</v>
      </c>
      <c r="V11">
        <v>245</v>
      </c>
      <c r="W11">
        <v>87</v>
      </c>
      <c r="X11">
        <v>453</v>
      </c>
      <c r="Y11">
        <v>1506</v>
      </c>
      <c r="Z11">
        <v>2182</v>
      </c>
      <c r="AA11">
        <v>1067</v>
      </c>
      <c r="AB11">
        <f t="shared" si="1"/>
        <v>3249</v>
      </c>
      <c r="AC11">
        <v>170</v>
      </c>
      <c r="AD11">
        <v>8</v>
      </c>
      <c r="AE11">
        <v>2</v>
      </c>
      <c r="AF11">
        <v>1</v>
      </c>
    </row>
    <row r="12" spans="1:32" ht="26.25" customHeight="1">
      <c r="A12" s="6">
        <v>38626</v>
      </c>
      <c r="B12">
        <v>550</v>
      </c>
      <c r="C12">
        <v>581</v>
      </c>
      <c r="D12">
        <v>648</v>
      </c>
      <c r="E12">
        <v>106</v>
      </c>
      <c r="F12">
        <v>378</v>
      </c>
      <c r="G12">
        <v>2310</v>
      </c>
      <c r="H12">
        <v>692</v>
      </c>
      <c r="I12">
        <v>34</v>
      </c>
      <c r="J12">
        <v>62</v>
      </c>
      <c r="K12">
        <v>11</v>
      </c>
      <c r="L12">
        <v>116</v>
      </c>
      <c r="M12">
        <v>22</v>
      </c>
      <c r="N12">
        <v>43</v>
      </c>
      <c r="O12">
        <v>1</v>
      </c>
      <c r="P12">
        <v>2</v>
      </c>
      <c r="Q12">
        <v>18</v>
      </c>
      <c r="R12">
        <v>2</v>
      </c>
      <c r="S12">
        <v>9</v>
      </c>
      <c r="T12">
        <f t="shared" si="0"/>
        <v>5585</v>
      </c>
      <c r="U12">
        <v>27</v>
      </c>
      <c r="V12">
        <v>195</v>
      </c>
      <c r="W12">
        <v>124</v>
      </c>
      <c r="X12">
        <v>574</v>
      </c>
      <c r="Y12">
        <v>1713</v>
      </c>
      <c r="Z12">
        <v>2433</v>
      </c>
      <c r="AA12">
        <v>1317</v>
      </c>
      <c r="AB12">
        <f t="shared" si="1"/>
        <v>3750</v>
      </c>
      <c r="AC12">
        <v>207</v>
      </c>
      <c r="AD12">
        <v>12</v>
      </c>
      <c r="AE12">
        <v>10</v>
      </c>
      <c r="AF12">
        <v>0</v>
      </c>
    </row>
    <row r="13" spans="1:32" ht="24.75" customHeight="1">
      <c r="A13" s="6">
        <v>38657</v>
      </c>
      <c r="B13">
        <v>403</v>
      </c>
      <c r="C13">
        <v>570</v>
      </c>
      <c r="D13">
        <v>607</v>
      </c>
      <c r="E13">
        <v>122</v>
      </c>
      <c r="F13">
        <v>324</v>
      </c>
      <c r="G13">
        <v>2145</v>
      </c>
      <c r="H13">
        <v>568</v>
      </c>
      <c r="I13">
        <v>33</v>
      </c>
      <c r="J13">
        <v>36</v>
      </c>
      <c r="K13">
        <v>6</v>
      </c>
      <c r="L13">
        <v>98</v>
      </c>
      <c r="M13">
        <v>25</v>
      </c>
      <c r="N13">
        <v>38</v>
      </c>
      <c r="O13">
        <v>2</v>
      </c>
      <c r="P13">
        <v>6</v>
      </c>
      <c r="Q13">
        <v>24</v>
      </c>
      <c r="R13">
        <v>2</v>
      </c>
      <c r="S13">
        <v>10</v>
      </c>
      <c r="T13">
        <f t="shared" si="0"/>
        <v>5019</v>
      </c>
      <c r="U13">
        <v>17</v>
      </c>
      <c r="V13">
        <v>169</v>
      </c>
      <c r="W13">
        <v>110</v>
      </c>
      <c r="X13">
        <v>505</v>
      </c>
      <c r="Y13">
        <v>1557</v>
      </c>
      <c r="Z13">
        <v>1859</v>
      </c>
      <c r="AA13">
        <v>902</v>
      </c>
      <c r="AB13">
        <f t="shared" si="1"/>
        <v>2761</v>
      </c>
      <c r="AC13">
        <v>190.5</v>
      </c>
      <c r="AD13">
        <v>17</v>
      </c>
      <c r="AE13">
        <v>4</v>
      </c>
      <c r="AF13">
        <v>0</v>
      </c>
    </row>
    <row r="14" spans="1:32" ht="25.5" customHeight="1">
      <c r="A14" s="6">
        <v>38687</v>
      </c>
      <c r="B14">
        <v>377</v>
      </c>
      <c r="C14">
        <v>500</v>
      </c>
      <c r="D14">
        <v>459</v>
      </c>
      <c r="E14">
        <v>100</v>
      </c>
      <c r="F14">
        <v>261</v>
      </c>
      <c r="G14">
        <v>1567</v>
      </c>
      <c r="H14">
        <v>377</v>
      </c>
      <c r="I14">
        <v>20</v>
      </c>
      <c r="J14">
        <v>41</v>
      </c>
      <c r="K14">
        <v>15</v>
      </c>
      <c r="L14">
        <v>91</v>
      </c>
      <c r="M14">
        <v>14</v>
      </c>
      <c r="N14">
        <v>28</v>
      </c>
      <c r="O14">
        <v>2</v>
      </c>
      <c r="P14">
        <v>0</v>
      </c>
      <c r="Q14">
        <v>8</v>
      </c>
      <c r="R14">
        <v>1</v>
      </c>
      <c r="S14">
        <v>6</v>
      </c>
      <c r="T14">
        <f t="shared" si="0"/>
        <v>3867</v>
      </c>
      <c r="U14">
        <v>20</v>
      </c>
      <c r="V14">
        <v>102</v>
      </c>
      <c r="W14">
        <v>97</v>
      </c>
      <c r="X14">
        <v>588</v>
      </c>
      <c r="Y14">
        <v>1409</v>
      </c>
      <c r="Z14">
        <v>1868</v>
      </c>
      <c r="AA14">
        <v>987</v>
      </c>
      <c r="AB14">
        <f t="shared" si="1"/>
        <v>2855</v>
      </c>
      <c r="AC14">
        <v>155.5</v>
      </c>
      <c r="AD14">
        <v>17</v>
      </c>
      <c r="AE14">
        <v>6</v>
      </c>
      <c r="AF14">
        <v>0</v>
      </c>
    </row>
    <row r="15" spans="20:28" ht="12.75">
      <c r="T15">
        <f t="shared" si="0"/>
        <v>0</v>
      </c>
      <c r="AB15">
        <f t="shared" si="1"/>
        <v>0</v>
      </c>
    </row>
    <row r="16" spans="1:32" ht="24.75" customHeight="1">
      <c r="A16" s="7" t="s">
        <v>19</v>
      </c>
      <c r="B16">
        <f aca="true" t="shared" si="2" ref="B16:L16">SUM(B2:B14)</f>
        <v>5898</v>
      </c>
      <c r="C16">
        <f t="shared" si="2"/>
        <v>6731</v>
      </c>
      <c r="D16">
        <f t="shared" si="2"/>
        <v>7595</v>
      </c>
      <c r="E16">
        <f t="shared" si="2"/>
        <v>1268</v>
      </c>
      <c r="F16">
        <f t="shared" si="2"/>
        <v>3877</v>
      </c>
      <c r="G16">
        <f t="shared" si="2"/>
        <v>26019</v>
      </c>
      <c r="H16">
        <f t="shared" si="2"/>
        <v>7470</v>
      </c>
      <c r="I16">
        <f t="shared" si="2"/>
        <v>317</v>
      </c>
      <c r="J16">
        <f t="shared" si="2"/>
        <v>417</v>
      </c>
      <c r="K16">
        <f t="shared" si="2"/>
        <v>112</v>
      </c>
      <c r="L16">
        <f t="shared" si="2"/>
        <v>1286</v>
      </c>
      <c r="M16">
        <f>SUM(M3:M14)</f>
        <v>197</v>
      </c>
      <c r="N16">
        <f>SUM(N2:N14)</f>
        <v>545</v>
      </c>
      <c r="O16">
        <f>SUM(O2:O14)</f>
        <v>50</v>
      </c>
      <c r="P16">
        <f>SUM(P3:P14)</f>
        <v>32</v>
      </c>
      <c r="Q16">
        <f aca="true" t="shared" si="3" ref="Q16:W16">SUM(Q2:Q14)</f>
        <v>248</v>
      </c>
      <c r="R16">
        <f t="shared" si="3"/>
        <v>27</v>
      </c>
      <c r="S16">
        <f t="shared" si="3"/>
        <v>112</v>
      </c>
      <c r="T16">
        <f t="shared" si="0"/>
        <v>62201</v>
      </c>
      <c r="U16">
        <f t="shared" si="3"/>
        <v>321</v>
      </c>
      <c r="V16">
        <f t="shared" si="3"/>
        <v>2288</v>
      </c>
      <c r="W16">
        <f t="shared" si="3"/>
        <v>1212</v>
      </c>
      <c r="X16">
        <f>SUM(X3:X14)</f>
        <v>3652</v>
      </c>
      <c r="Y16">
        <f aca="true" t="shared" si="4" ref="Y16:AF16">SUM(Y2:Y14)</f>
        <v>18537</v>
      </c>
      <c r="Z16">
        <f t="shared" si="4"/>
        <v>27495</v>
      </c>
      <c r="AA16">
        <f t="shared" si="4"/>
        <v>13269</v>
      </c>
      <c r="AB16">
        <f t="shared" si="1"/>
        <v>40764</v>
      </c>
      <c r="AC16">
        <f t="shared" si="4"/>
        <v>2376.5</v>
      </c>
      <c r="AD16">
        <f t="shared" si="4"/>
        <v>127</v>
      </c>
      <c r="AE16">
        <f t="shared" si="4"/>
        <v>58</v>
      </c>
      <c r="AF16">
        <f t="shared" si="4"/>
        <v>12</v>
      </c>
    </row>
    <row r="20" spans="1:28" ht="12.75">
      <c r="A20" t="s">
        <v>41</v>
      </c>
      <c r="T20">
        <f>SUM(T2:T9)</f>
        <v>35752</v>
      </c>
      <c r="AB20">
        <f>SUM(AB2:AB9)</f>
        <v>24655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1"/>
  <sheetViews>
    <sheetView zoomScalePageLayoutView="0" workbookViewId="0" topLeftCell="M1">
      <selection activeCell="Z11" sqref="Z11"/>
    </sheetView>
  </sheetViews>
  <sheetFormatPr defaultColWidth="9.140625" defaultRowHeight="12.75"/>
  <cols>
    <col min="1" max="1" width="10.28125" style="0" bestFit="1" customWidth="1"/>
    <col min="23" max="23" width="10.28125" style="0" customWidth="1"/>
  </cols>
  <sheetData>
    <row r="1" spans="1:2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20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30</v>
      </c>
      <c r="V1" s="5" t="s">
        <v>21</v>
      </c>
      <c r="W1" s="5" t="s">
        <v>31</v>
      </c>
      <c r="X1" s="5" t="s">
        <v>32</v>
      </c>
      <c r="Y1" s="5" t="s">
        <v>33</v>
      </c>
      <c r="Z1" s="5" t="s">
        <v>34</v>
      </c>
      <c r="AA1" s="5"/>
    </row>
    <row r="2" spans="1:27" ht="18">
      <c r="A2" s="1">
        <v>37990</v>
      </c>
      <c r="B2" s="12">
        <v>505</v>
      </c>
      <c r="C2" s="12">
        <v>410</v>
      </c>
      <c r="D2" s="12">
        <v>528</v>
      </c>
      <c r="E2" s="12">
        <v>73</v>
      </c>
      <c r="F2" s="12">
        <v>466</v>
      </c>
      <c r="G2" s="12">
        <v>2486</v>
      </c>
      <c r="H2" s="12">
        <v>497</v>
      </c>
      <c r="I2" s="12">
        <v>1</v>
      </c>
      <c r="J2" s="12">
        <v>69</v>
      </c>
      <c r="K2" s="12">
        <v>9</v>
      </c>
      <c r="L2" s="12">
        <v>2</v>
      </c>
      <c r="M2" s="12">
        <v>23</v>
      </c>
      <c r="N2" s="12"/>
      <c r="O2" s="12">
        <v>2</v>
      </c>
      <c r="P2" s="12"/>
      <c r="Q2" s="12">
        <v>873</v>
      </c>
      <c r="R2" s="12">
        <v>1970</v>
      </c>
      <c r="S2" s="12">
        <v>1305</v>
      </c>
      <c r="T2" s="5">
        <v>76</v>
      </c>
      <c r="U2" s="5"/>
      <c r="V2" s="5"/>
      <c r="W2" s="5"/>
      <c r="X2" s="5"/>
      <c r="Y2" s="5"/>
      <c r="Z2" s="5"/>
      <c r="AA2" s="5"/>
    </row>
    <row r="3" spans="1:27" ht="18">
      <c r="A3" s="1">
        <v>38021</v>
      </c>
      <c r="B3" s="12">
        <v>407</v>
      </c>
      <c r="C3" s="12">
        <v>338</v>
      </c>
      <c r="D3" s="12">
        <v>406</v>
      </c>
      <c r="E3" s="12">
        <v>96</v>
      </c>
      <c r="F3" s="12">
        <v>407</v>
      </c>
      <c r="G3" s="12">
        <v>2056</v>
      </c>
      <c r="H3" s="12">
        <v>474</v>
      </c>
      <c r="I3" s="12">
        <v>0</v>
      </c>
      <c r="J3" s="12">
        <v>52</v>
      </c>
      <c r="K3" s="12">
        <v>3</v>
      </c>
      <c r="L3" s="12">
        <v>5</v>
      </c>
      <c r="M3" s="12">
        <v>8</v>
      </c>
      <c r="N3" s="12"/>
      <c r="O3" s="12">
        <v>0</v>
      </c>
      <c r="P3" s="12"/>
      <c r="Q3" s="12">
        <v>897</v>
      </c>
      <c r="R3" s="12">
        <v>2163</v>
      </c>
      <c r="S3" s="12">
        <v>1249</v>
      </c>
      <c r="T3" s="5"/>
      <c r="U3" s="5"/>
      <c r="V3" s="5"/>
      <c r="W3" s="5"/>
      <c r="X3" s="5"/>
      <c r="Y3" s="5"/>
      <c r="Z3" s="5"/>
      <c r="AA3" s="5"/>
    </row>
    <row r="4" spans="1:27" ht="18">
      <c r="A4" s="1">
        <v>38050</v>
      </c>
      <c r="B4" s="12">
        <v>493</v>
      </c>
      <c r="C4" s="12">
        <v>477</v>
      </c>
      <c r="D4" s="12">
        <v>517</v>
      </c>
      <c r="E4" s="12">
        <v>73</v>
      </c>
      <c r="F4" s="12">
        <v>311</v>
      </c>
      <c r="G4" s="12">
        <v>1931</v>
      </c>
      <c r="H4" s="12">
        <v>471</v>
      </c>
      <c r="I4" s="12">
        <v>0</v>
      </c>
      <c r="J4" s="12">
        <v>36</v>
      </c>
      <c r="K4" s="12">
        <v>5</v>
      </c>
      <c r="L4" s="12">
        <v>10</v>
      </c>
      <c r="M4" s="12">
        <v>13</v>
      </c>
      <c r="N4" s="12">
        <v>198</v>
      </c>
      <c r="O4" s="12">
        <v>29</v>
      </c>
      <c r="P4" s="12"/>
      <c r="Q4" s="12">
        <v>1099</v>
      </c>
      <c r="R4" s="12">
        <v>2026</v>
      </c>
      <c r="S4" s="12">
        <v>981</v>
      </c>
      <c r="T4" s="5">
        <v>96</v>
      </c>
      <c r="U4" s="5"/>
      <c r="V4" s="5"/>
      <c r="W4" s="5"/>
      <c r="X4" s="5"/>
      <c r="Y4" s="5"/>
      <c r="Z4" s="5"/>
      <c r="AA4" s="5"/>
    </row>
    <row r="5" spans="1:27" ht="18">
      <c r="A5" s="1">
        <v>38083</v>
      </c>
      <c r="B5" s="12">
        <v>497</v>
      </c>
      <c r="C5" s="12">
        <v>444</v>
      </c>
      <c r="D5" s="12">
        <v>390</v>
      </c>
      <c r="E5" s="12">
        <v>94</v>
      </c>
      <c r="F5" s="12">
        <v>297</v>
      </c>
      <c r="G5" s="12">
        <v>1868</v>
      </c>
      <c r="H5" s="12">
        <v>460</v>
      </c>
      <c r="I5" s="12">
        <v>0</v>
      </c>
      <c r="J5" s="12">
        <v>44</v>
      </c>
      <c r="K5" s="12">
        <v>2</v>
      </c>
      <c r="L5" s="12">
        <v>4</v>
      </c>
      <c r="M5" s="12">
        <v>4</v>
      </c>
      <c r="N5" s="5">
        <v>198</v>
      </c>
      <c r="O5" s="12">
        <v>1</v>
      </c>
      <c r="P5" s="12"/>
      <c r="Q5" s="12">
        <v>734</v>
      </c>
      <c r="R5" s="12">
        <v>1927</v>
      </c>
      <c r="S5" s="12">
        <v>666</v>
      </c>
      <c r="T5" s="12">
        <v>92.75</v>
      </c>
      <c r="U5" s="5"/>
      <c r="V5" s="5"/>
      <c r="W5" s="5"/>
      <c r="X5" s="5"/>
      <c r="Y5" s="5"/>
      <c r="Z5" s="5"/>
      <c r="AA5" s="5"/>
    </row>
    <row r="6" spans="1:27" ht="18">
      <c r="A6" s="1">
        <v>38111</v>
      </c>
      <c r="B6" s="12">
        <v>403</v>
      </c>
      <c r="C6" s="12">
        <v>461</v>
      </c>
      <c r="D6" s="12">
        <v>433</v>
      </c>
      <c r="E6" s="12">
        <v>78</v>
      </c>
      <c r="F6" s="12">
        <v>288</v>
      </c>
      <c r="G6" s="12">
        <v>2042</v>
      </c>
      <c r="H6" s="12">
        <v>569</v>
      </c>
      <c r="I6" s="12">
        <v>0</v>
      </c>
      <c r="J6" s="12">
        <v>16</v>
      </c>
      <c r="K6" s="12">
        <v>6</v>
      </c>
      <c r="L6" s="12">
        <v>13</v>
      </c>
      <c r="M6" s="12">
        <v>14</v>
      </c>
      <c r="N6" s="5">
        <v>215</v>
      </c>
      <c r="O6" s="12">
        <v>0</v>
      </c>
      <c r="P6" s="12"/>
      <c r="Q6" s="12">
        <v>1488</v>
      </c>
      <c r="R6" s="12">
        <v>1985</v>
      </c>
      <c r="S6" s="12">
        <v>1160</v>
      </c>
      <c r="T6" s="5">
        <v>121</v>
      </c>
      <c r="U6" s="12">
        <v>71</v>
      </c>
      <c r="V6" s="5"/>
      <c r="W6" s="5"/>
      <c r="X6" s="5"/>
      <c r="Y6" s="5"/>
      <c r="Z6" s="5"/>
      <c r="AA6" s="5"/>
    </row>
    <row r="7" spans="1:27" ht="18">
      <c r="A7" s="1">
        <v>38142</v>
      </c>
      <c r="B7" s="5">
        <v>590</v>
      </c>
      <c r="C7" s="5">
        <v>668</v>
      </c>
      <c r="D7" s="5">
        <v>597</v>
      </c>
      <c r="E7" s="5">
        <v>122</v>
      </c>
      <c r="F7" s="5">
        <v>272</v>
      </c>
      <c r="G7" s="5">
        <v>3411</v>
      </c>
      <c r="H7" s="5">
        <v>856</v>
      </c>
      <c r="I7" s="5">
        <v>0</v>
      </c>
      <c r="J7" s="5">
        <v>43</v>
      </c>
      <c r="K7" s="5">
        <v>1</v>
      </c>
      <c r="L7" s="5">
        <v>7</v>
      </c>
      <c r="M7" s="5">
        <v>17</v>
      </c>
      <c r="N7" s="5">
        <v>332</v>
      </c>
      <c r="O7" s="5">
        <v>1</v>
      </c>
      <c r="P7" s="5"/>
      <c r="Q7" s="5">
        <v>1136</v>
      </c>
      <c r="R7" s="5">
        <v>2216</v>
      </c>
      <c r="S7" s="5">
        <v>1618</v>
      </c>
      <c r="T7" s="5">
        <v>266.5</v>
      </c>
      <c r="U7" s="5">
        <v>77</v>
      </c>
      <c r="V7" s="5"/>
      <c r="W7" s="5"/>
      <c r="X7" s="5"/>
      <c r="Y7" s="5"/>
      <c r="Z7" s="5"/>
      <c r="AA7" s="5"/>
    </row>
    <row r="8" spans="1:27" ht="18">
      <c r="A8" s="1">
        <v>38172</v>
      </c>
      <c r="B8" s="5">
        <v>515</v>
      </c>
      <c r="C8" s="5">
        <v>559</v>
      </c>
      <c r="D8" s="5">
        <v>468</v>
      </c>
      <c r="E8" s="5">
        <v>72</v>
      </c>
      <c r="F8" s="5">
        <v>566</v>
      </c>
      <c r="G8" s="5">
        <v>3375</v>
      </c>
      <c r="H8" s="5">
        <v>752</v>
      </c>
      <c r="I8" s="5">
        <v>1</v>
      </c>
      <c r="J8" s="5">
        <v>36</v>
      </c>
      <c r="K8" s="5">
        <v>2</v>
      </c>
      <c r="L8" s="5">
        <v>4</v>
      </c>
      <c r="M8" s="5">
        <v>34</v>
      </c>
      <c r="N8" s="5">
        <v>223</v>
      </c>
      <c r="O8" s="5">
        <v>6</v>
      </c>
      <c r="P8" s="5"/>
      <c r="Q8" s="5">
        <v>1239</v>
      </c>
      <c r="R8" s="5">
        <v>2158</v>
      </c>
      <c r="S8" s="5">
        <v>1401</v>
      </c>
      <c r="T8" s="5">
        <v>393</v>
      </c>
      <c r="U8" s="5">
        <v>57</v>
      </c>
      <c r="V8" s="5"/>
      <c r="W8" s="5"/>
      <c r="X8" s="5"/>
      <c r="Y8" s="5"/>
      <c r="Z8" s="5"/>
      <c r="AA8" s="5"/>
    </row>
    <row r="9" spans="1:27" ht="18">
      <c r="A9" s="1">
        <v>38203</v>
      </c>
      <c r="B9" s="5">
        <v>491</v>
      </c>
      <c r="C9" s="5">
        <v>500</v>
      </c>
      <c r="D9" s="5">
        <v>583</v>
      </c>
      <c r="E9" s="5">
        <v>45</v>
      </c>
      <c r="F9" s="5">
        <v>341</v>
      </c>
      <c r="G9" s="5">
        <v>2498</v>
      </c>
      <c r="H9" s="5">
        <v>687</v>
      </c>
      <c r="I9" s="5">
        <v>2</v>
      </c>
      <c r="J9" s="5">
        <v>6</v>
      </c>
      <c r="K9" s="5">
        <v>1</v>
      </c>
      <c r="L9" s="5">
        <v>12</v>
      </c>
      <c r="M9" s="5">
        <v>29</v>
      </c>
      <c r="N9" s="5">
        <v>217</v>
      </c>
      <c r="O9" s="5">
        <v>4</v>
      </c>
      <c r="P9" s="5">
        <v>151</v>
      </c>
      <c r="Q9" s="5">
        <v>1392</v>
      </c>
      <c r="R9" s="5">
        <v>2188</v>
      </c>
      <c r="S9" s="5">
        <v>1266</v>
      </c>
      <c r="T9" s="5">
        <v>256.5</v>
      </c>
      <c r="U9" s="5">
        <v>52</v>
      </c>
      <c r="V9" s="5"/>
      <c r="W9" s="5"/>
      <c r="X9" s="5"/>
      <c r="Y9" s="5"/>
      <c r="Z9" s="5"/>
      <c r="AA9" s="5"/>
    </row>
    <row r="10" spans="1:27" ht="18">
      <c r="A10" s="1">
        <v>38234</v>
      </c>
      <c r="B10" s="5">
        <v>463</v>
      </c>
      <c r="C10" s="5">
        <v>441</v>
      </c>
      <c r="D10" s="5">
        <v>666</v>
      </c>
      <c r="E10" s="5">
        <v>70</v>
      </c>
      <c r="F10" s="5">
        <v>372</v>
      </c>
      <c r="G10" s="5">
        <v>2194</v>
      </c>
      <c r="H10" s="5">
        <v>592</v>
      </c>
      <c r="I10" s="5">
        <v>2</v>
      </c>
      <c r="J10" s="5">
        <v>25</v>
      </c>
      <c r="K10" s="5">
        <v>7</v>
      </c>
      <c r="L10" s="5">
        <v>8</v>
      </c>
      <c r="M10" s="5">
        <v>23</v>
      </c>
      <c r="N10" s="5">
        <v>224</v>
      </c>
      <c r="O10" s="5"/>
      <c r="P10" s="5">
        <v>171</v>
      </c>
      <c r="Q10" s="5">
        <v>1415</v>
      </c>
      <c r="R10" s="5">
        <v>1947</v>
      </c>
      <c r="S10" s="5">
        <v>960</v>
      </c>
      <c r="T10" s="5">
        <v>171</v>
      </c>
      <c r="U10" s="5">
        <v>22</v>
      </c>
      <c r="V10" s="5">
        <v>71</v>
      </c>
      <c r="W10" s="5"/>
      <c r="X10" s="5"/>
      <c r="Y10" s="5"/>
      <c r="Z10" s="5"/>
      <c r="AA10" s="5"/>
    </row>
    <row r="11" spans="1:27" ht="18">
      <c r="A11" s="1">
        <v>38264</v>
      </c>
      <c r="B11" s="5">
        <v>420</v>
      </c>
      <c r="C11" s="5">
        <v>474</v>
      </c>
      <c r="D11" s="5">
        <v>601</v>
      </c>
      <c r="E11" s="5">
        <v>101</v>
      </c>
      <c r="F11" s="5">
        <v>376</v>
      </c>
      <c r="G11" s="5">
        <v>1984</v>
      </c>
      <c r="H11" s="5">
        <v>547</v>
      </c>
      <c r="I11" s="5">
        <v>2</v>
      </c>
      <c r="J11" s="5">
        <v>37</v>
      </c>
      <c r="K11" s="5">
        <v>7</v>
      </c>
      <c r="L11" s="5">
        <v>9</v>
      </c>
      <c r="M11" s="5">
        <v>18</v>
      </c>
      <c r="N11" s="5">
        <v>193</v>
      </c>
      <c r="O11" s="5">
        <v>0</v>
      </c>
      <c r="P11" s="5">
        <v>127</v>
      </c>
      <c r="Q11" s="5">
        <v>1388</v>
      </c>
      <c r="R11" s="5">
        <v>2264</v>
      </c>
      <c r="S11" s="5">
        <v>1140</v>
      </c>
      <c r="T11" s="5">
        <v>183.5</v>
      </c>
      <c r="U11" s="5">
        <v>51</v>
      </c>
      <c r="V11" s="5">
        <v>143</v>
      </c>
      <c r="W11" s="5"/>
      <c r="X11" s="5"/>
      <c r="Y11" s="5"/>
      <c r="Z11" s="5"/>
      <c r="AA11" s="5"/>
    </row>
    <row r="12" spans="1:27" ht="18">
      <c r="A12" s="1">
        <v>38295</v>
      </c>
      <c r="B12" s="5">
        <v>443</v>
      </c>
      <c r="C12" s="5">
        <v>424</v>
      </c>
      <c r="D12" s="5">
        <v>639</v>
      </c>
      <c r="E12" s="5">
        <v>80</v>
      </c>
      <c r="F12" s="5">
        <v>379</v>
      </c>
      <c r="G12" s="5">
        <v>1971</v>
      </c>
      <c r="H12" s="5">
        <v>570</v>
      </c>
      <c r="I12" s="5">
        <v>5</v>
      </c>
      <c r="J12" s="5">
        <v>27</v>
      </c>
      <c r="K12" s="5">
        <v>0</v>
      </c>
      <c r="L12" s="5">
        <v>2</v>
      </c>
      <c r="M12" s="5">
        <v>16</v>
      </c>
      <c r="N12" s="5">
        <v>133</v>
      </c>
      <c r="O12" s="5">
        <v>2</v>
      </c>
      <c r="P12" s="5">
        <v>68</v>
      </c>
      <c r="Q12" s="5">
        <v>1108</v>
      </c>
      <c r="R12" s="5">
        <v>1606</v>
      </c>
      <c r="S12" s="5">
        <v>860</v>
      </c>
      <c r="T12" s="5">
        <v>74</v>
      </c>
      <c r="U12" s="5">
        <v>41</v>
      </c>
      <c r="V12" s="5">
        <v>151</v>
      </c>
      <c r="W12" s="5">
        <v>11</v>
      </c>
      <c r="X12" s="5">
        <v>9</v>
      </c>
      <c r="Y12" s="5"/>
      <c r="Z12" s="5"/>
      <c r="AA12" s="5"/>
    </row>
    <row r="13" spans="1:27" ht="18">
      <c r="A13" s="1">
        <v>38325</v>
      </c>
      <c r="B13" s="5">
        <v>305</v>
      </c>
      <c r="C13" s="5">
        <v>387</v>
      </c>
      <c r="D13" s="5">
        <v>483</v>
      </c>
      <c r="E13" s="5">
        <v>79</v>
      </c>
      <c r="F13" s="5">
        <v>153</v>
      </c>
      <c r="G13" s="5">
        <v>1318</v>
      </c>
      <c r="H13" s="5">
        <v>439</v>
      </c>
      <c r="I13" s="5">
        <v>3</v>
      </c>
      <c r="J13" s="5">
        <v>24</v>
      </c>
      <c r="K13" s="5">
        <v>3</v>
      </c>
      <c r="L13" s="5">
        <v>3</v>
      </c>
      <c r="M13" s="5">
        <v>21</v>
      </c>
      <c r="N13" s="5">
        <v>119</v>
      </c>
      <c r="O13" s="5">
        <v>1</v>
      </c>
      <c r="P13" s="5">
        <v>80</v>
      </c>
      <c r="Q13" s="5">
        <v>1087</v>
      </c>
      <c r="R13" s="5">
        <v>1754</v>
      </c>
      <c r="S13" s="5">
        <v>843</v>
      </c>
      <c r="T13" s="5">
        <v>78.5</v>
      </c>
      <c r="U13" s="5">
        <v>32</v>
      </c>
      <c r="V13" s="5">
        <v>95</v>
      </c>
      <c r="W13" s="5">
        <v>11</v>
      </c>
      <c r="X13" s="5">
        <v>10</v>
      </c>
      <c r="Y13" s="5"/>
      <c r="Z13" s="5">
        <v>7</v>
      </c>
      <c r="AA13" s="5"/>
    </row>
    <row r="14" spans="1:27" ht="18">
      <c r="A14" s="13" t="s">
        <v>19</v>
      </c>
      <c r="B14" s="5">
        <f aca="true" t="shared" si="0" ref="B14:Z14">SUM(B2:B13)</f>
        <v>5532</v>
      </c>
      <c r="C14" s="5">
        <f t="shared" si="0"/>
        <v>5583</v>
      </c>
      <c r="D14" s="5">
        <f t="shared" si="0"/>
        <v>6311</v>
      </c>
      <c r="E14" s="5">
        <f t="shared" si="0"/>
        <v>983</v>
      </c>
      <c r="F14" s="5">
        <f t="shared" si="0"/>
        <v>4228</v>
      </c>
      <c r="G14" s="5">
        <f t="shared" si="0"/>
        <v>27134</v>
      </c>
      <c r="H14" s="5">
        <f t="shared" si="0"/>
        <v>6914</v>
      </c>
      <c r="I14" s="5">
        <f t="shared" si="0"/>
        <v>16</v>
      </c>
      <c r="J14" s="5">
        <f t="shared" si="0"/>
        <v>415</v>
      </c>
      <c r="K14" s="5">
        <f t="shared" si="0"/>
        <v>46</v>
      </c>
      <c r="L14" s="5">
        <f t="shared" si="0"/>
        <v>79</v>
      </c>
      <c r="M14" s="5">
        <f t="shared" si="0"/>
        <v>220</v>
      </c>
      <c r="N14" s="5">
        <f t="shared" si="0"/>
        <v>2052</v>
      </c>
      <c r="O14" s="5">
        <f t="shared" si="0"/>
        <v>46</v>
      </c>
      <c r="P14" s="5">
        <f t="shared" si="0"/>
        <v>597</v>
      </c>
      <c r="Q14" s="5">
        <f t="shared" si="0"/>
        <v>13856</v>
      </c>
      <c r="R14" s="5">
        <f t="shared" si="0"/>
        <v>24204</v>
      </c>
      <c r="S14" s="5">
        <f t="shared" si="0"/>
        <v>13449</v>
      </c>
      <c r="T14" s="5">
        <f t="shared" si="0"/>
        <v>1808.75</v>
      </c>
      <c r="U14" s="5">
        <f t="shared" si="0"/>
        <v>403</v>
      </c>
      <c r="V14" s="5">
        <f t="shared" si="0"/>
        <v>460</v>
      </c>
      <c r="W14" s="5">
        <f t="shared" si="0"/>
        <v>22</v>
      </c>
      <c r="X14" s="5">
        <f t="shared" si="0"/>
        <v>19</v>
      </c>
      <c r="Y14" s="5">
        <f t="shared" si="0"/>
        <v>0</v>
      </c>
      <c r="Z14" s="5">
        <f t="shared" si="0"/>
        <v>7</v>
      </c>
      <c r="AA14" s="5"/>
    </row>
    <row r="15" spans="1:27" ht="1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">
      <c r="A17" s="5"/>
      <c r="B17" s="5" t="s">
        <v>35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">
      <c r="A18" s="5"/>
      <c r="B18" s="5">
        <f>SUM(B14,C14,D14,E14,F14,G14,H14,I14,J14,K14,L14,O14,U14,V14)</f>
        <v>58150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">
      <c r="A20" s="5"/>
      <c r="B20" s="5" t="s">
        <v>36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2.75">
      <c r="B21">
        <v>38306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E1">
      <selection activeCell="A11" sqref="A11"/>
    </sheetView>
  </sheetViews>
  <sheetFormatPr defaultColWidth="9.140625" defaultRowHeight="12.75"/>
  <sheetData>
    <row r="1" spans="1:19" ht="25.5">
      <c r="A1" s="6" t="s">
        <v>0</v>
      </c>
      <c r="B1" s="14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</row>
    <row r="2" spans="1:18" ht="12.75">
      <c r="A2" s="6">
        <v>37622</v>
      </c>
      <c r="B2" s="17">
        <v>371</v>
      </c>
      <c r="C2" s="17">
        <v>367</v>
      </c>
      <c r="D2" s="17">
        <v>423</v>
      </c>
      <c r="E2" s="17">
        <v>39</v>
      </c>
      <c r="F2" s="17">
        <v>190</v>
      </c>
      <c r="G2" s="17">
        <v>1072</v>
      </c>
      <c r="H2" s="17">
        <v>293</v>
      </c>
      <c r="I2" s="17">
        <v>0</v>
      </c>
      <c r="J2" s="17">
        <v>4</v>
      </c>
      <c r="K2" s="17">
        <v>0</v>
      </c>
      <c r="L2" s="17">
        <v>3</v>
      </c>
      <c r="M2" s="17"/>
      <c r="N2" s="17"/>
      <c r="O2" s="17"/>
      <c r="P2" s="17">
        <v>636</v>
      </c>
      <c r="Q2" s="17">
        <v>1060</v>
      </c>
      <c r="R2" s="17">
        <v>523</v>
      </c>
    </row>
    <row r="3" spans="1:18" ht="12.75">
      <c r="A3" s="6">
        <v>37655</v>
      </c>
      <c r="B3" s="17">
        <v>277</v>
      </c>
      <c r="C3" s="17">
        <v>364</v>
      </c>
      <c r="D3" s="17">
        <v>397</v>
      </c>
      <c r="E3" s="17">
        <v>53</v>
      </c>
      <c r="F3" s="17">
        <v>241</v>
      </c>
      <c r="G3" s="17">
        <v>1118</v>
      </c>
      <c r="H3" s="17">
        <v>280</v>
      </c>
      <c r="I3" s="17">
        <v>0</v>
      </c>
      <c r="J3" s="17">
        <v>0</v>
      </c>
      <c r="K3" s="17">
        <v>0</v>
      </c>
      <c r="L3" s="17">
        <v>0</v>
      </c>
      <c r="M3" s="17"/>
      <c r="N3" s="17"/>
      <c r="O3" s="17"/>
      <c r="P3" s="17">
        <v>552</v>
      </c>
      <c r="Q3" s="17">
        <v>931</v>
      </c>
      <c r="R3" s="17">
        <v>449</v>
      </c>
    </row>
    <row r="4" spans="1:19" ht="12.75">
      <c r="A4" s="6">
        <v>37683</v>
      </c>
      <c r="B4" s="17">
        <v>322</v>
      </c>
      <c r="C4" s="17">
        <v>411</v>
      </c>
      <c r="D4" s="17">
        <v>512</v>
      </c>
      <c r="E4" s="17">
        <v>83</v>
      </c>
      <c r="F4" s="17">
        <v>255</v>
      </c>
      <c r="G4" s="17">
        <v>1358</v>
      </c>
      <c r="H4" s="17">
        <v>334</v>
      </c>
      <c r="I4" s="17">
        <v>1</v>
      </c>
      <c r="J4" s="17">
        <v>11</v>
      </c>
      <c r="K4" s="17">
        <v>3</v>
      </c>
      <c r="L4" s="17">
        <v>13</v>
      </c>
      <c r="M4" s="17"/>
      <c r="N4" s="17"/>
      <c r="O4" s="17"/>
      <c r="P4" s="17">
        <v>724</v>
      </c>
      <c r="Q4" s="17">
        <v>1391</v>
      </c>
      <c r="R4" s="17">
        <v>668</v>
      </c>
      <c r="S4" s="17">
        <v>40.25</v>
      </c>
    </row>
    <row r="5" spans="1:19" ht="12.75">
      <c r="A5" s="6">
        <v>37714</v>
      </c>
      <c r="B5" s="17">
        <v>314</v>
      </c>
      <c r="C5" s="17">
        <v>370</v>
      </c>
      <c r="D5" s="17">
        <v>443</v>
      </c>
      <c r="E5" s="17">
        <v>55</v>
      </c>
      <c r="F5" s="17">
        <v>211</v>
      </c>
      <c r="G5" s="17">
        <v>1053</v>
      </c>
      <c r="H5" s="17">
        <v>281</v>
      </c>
      <c r="I5" s="17">
        <v>5</v>
      </c>
      <c r="J5" s="17">
        <v>20</v>
      </c>
      <c r="K5" s="17">
        <v>5</v>
      </c>
      <c r="L5" s="17">
        <v>23</v>
      </c>
      <c r="M5" s="17">
        <v>7</v>
      </c>
      <c r="N5" s="17"/>
      <c r="O5" s="17"/>
      <c r="P5" s="17">
        <v>706</v>
      </c>
      <c r="Q5" s="17">
        <v>1493</v>
      </c>
      <c r="R5" s="17">
        <v>735</v>
      </c>
      <c r="S5" s="17">
        <v>19</v>
      </c>
    </row>
    <row r="6" spans="1:19" ht="12.75">
      <c r="A6" s="6">
        <v>37744</v>
      </c>
      <c r="B6" s="17">
        <v>267</v>
      </c>
      <c r="C6" s="17">
        <v>408</v>
      </c>
      <c r="D6" s="17">
        <v>563</v>
      </c>
      <c r="E6" s="17">
        <v>56</v>
      </c>
      <c r="F6" s="17">
        <v>233</v>
      </c>
      <c r="G6" s="17">
        <v>1198</v>
      </c>
      <c r="H6" s="17">
        <v>335</v>
      </c>
      <c r="I6" s="17">
        <v>2</v>
      </c>
      <c r="J6" s="17">
        <v>7</v>
      </c>
      <c r="K6" s="17">
        <v>1</v>
      </c>
      <c r="L6" s="17">
        <v>8</v>
      </c>
      <c r="M6" s="17">
        <v>13</v>
      </c>
      <c r="N6" s="17"/>
      <c r="O6" s="17"/>
      <c r="P6" s="17">
        <v>761</v>
      </c>
      <c r="Q6" s="17">
        <v>1401</v>
      </c>
      <c r="R6" s="17">
        <v>903</v>
      </c>
      <c r="S6" s="17">
        <v>15.5</v>
      </c>
    </row>
    <row r="7" spans="1:19" ht="12.75">
      <c r="A7" s="6">
        <v>37775</v>
      </c>
      <c r="B7" s="17">
        <v>290</v>
      </c>
      <c r="C7" s="17">
        <v>368</v>
      </c>
      <c r="D7" s="17">
        <v>619</v>
      </c>
      <c r="E7" s="17">
        <v>85</v>
      </c>
      <c r="F7" s="17">
        <v>299</v>
      </c>
      <c r="G7" s="17">
        <v>2272</v>
      </c>
      <c r="H7" s="17">
        <v>406</v>
      </c>
      <c r="I7" s="17">
        <v>0</v>
      </c>
      <c r="J7" s="17">
        <v>24</v>
      </c>
      <c r="K7" s="17">
        <v>5</v>
      </c>
      <c r="L7" s="17">
        <v>16</v>
      </c>
      <c r="M7" s="17">
        <v>13</v>
      </c>
      <c r="N7" s="17"/>
      <c r="O7" s="17">
        <v>22</v>
      </c>
      <c r="P7" s="17">
        <v>721</v>
      </c>
      <c r="Q7" s="17">
        <v>1198</v>
      </c>
      <c r="R7" s="17">
        <v>826</v>
      </c>
      <c r="S7" s="17">
        <v>90</v>
      </c>
    </row>
    <row r="8" spans="1:19" ht="12.75">
      <c r="A8" s="6">
        <v>37805</v>
      </c>
      <c r="B8" s="17">
        <v>388</v>
      </c>
      <c r="C8" s="17">
        <v>509</v>
      </c>
      <c r="D8" s="17">
        <v>662</v>
      </c>
      <c r="E8" s="17">
        <v>55</v>
      </c>
      <c r="F8" s="17">
        <v>470</v>
      </c>
      <c r="G8" s="17">
        <v>3003</v>
      </c>
      <c r="H8" s="17">
        <v>569</v>
      </c>
      <c r="I8" s="17">
        <v>1</v>
      </c>
      <c r="J8" s="17">
        <v>34</v>
      </c>
      <c r="K8" s="17">
        <v>8</v>
      </c>
      <c r="L8" s="17">
        <v>5</v>
      </c>
      <c r="M8" s="17">
        <v>13</v>
      </c>
      <c r="N8" s="17"/>
      <c r="O8" s="17">
        <v>17</v>
      </c>
      <c r="P8" s="17">
        <v>719</v>
      </c>
      <c r="Q8" s="17">
        <v>1071</v>
      </c>
      <c r="R8" s="17">
        <v>687</v>
      </c>
      <c r="S8" s="17">
        <v>100</v>
      </c>
    </row>
    <row r="9" spans="1:19" ht="12.75">
      <c r="A9" s="6">
        <v>37836</v>
      </c>
      <c r="B9" s="17">
        <v>317</v>
      </c>
      <c r="C9" s="17">
        <v>419</v>
      </c>
      <c r="D9" s="17">
        <v>571</v>
      </c>
      <c r="E9" s="17">
        <v>49</v>
      </c>
      <c r="F9" s="17">
        <v>219</v>
      </c>
      <c r="G9" s="17">
        <v>1517</v>
      </c>
      <c r="H9" s="17">
        <v>392</v>
      </c>
      <c r="I9" s="17">
        <v>0</v>
      </c>
      <c r="J9" s="17">
        <v>2</v>
      </c>
      <c r="K9" s="17">
        <v>0</v>
      </c>
      <c r="L9" s="17">
        <v>12</v>
      </c>
      <c r="M9" s="17">
        <v>20</v>
      </c>
      <c r="N9" s="17"/>
      <c r="O9" s="17">
        <v>1</v>
      </c>
      <c r="P9" s="17">
        <v>733</v>
      </c>
      <c r="Q9" s="17">
        <v>1063</v>
      </c>
      <c r="R9" s="17">
        <v>667</v>
      </c>
      <c r="S9" s="17">
        <v>30.75</v>
      </c>
    </row>
    <row r="10" spans="1:19" ht="12.75">
      <c r="A10" s="6">
        <v>37867</v>
      </c>
      <c r="B10" s="17">
        <v>336</v>
      </c>
      <c r="C10" s="17">
        <v>286</v>
      </c>
      <c r="D10" s="17">
        <v>486</v>
      </c>
      <c r="E10" s="17">
        <v>32</v>
      </c>
      <c r="F10" s="17">
        <v>231</v>
      </c>
      <c r="G10" s="17">
        <v>1492</v>
      </c>
      <c r="H10" s="17">
        <v>317</v>
      </c>
      <c r="I10" s="17">
        <v>4</v>
      </c>
      <c r="J10" s="17">
        <v>3</v>
      </c>
      <c r="K10" s="17">
        <v>0</v>
      </c>
      <c r="L10" s="17">
        <v>0</v>
      </c>
      <c r="M10" s="17">
        <v>24</v>
      </c>
      <c r="N10" s="17"/>
      <c r="O10" s="17">
        <v>4</v>
      </c>
      <c r="P10" s="17">
        <v>581</v>
      </c>
      <c r="Q10" s="17">
        <v>962</v>
      </c>
      <c r="R10" s="17">
        <v>599</v>
      </c>
      <c r="S10" s="17">
        <v>31</v>
      </c>
    </row>
    <row r="11" spans="1:18" ht="12.75">
      <c r="A11" s="6">
        <v>37897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2</v>
      </c>
      <c r="N11" s="17"/>
      <c r="O11" s="17">
        <v>0</v>
      </c>
      <c r="P11" s="17">
        <v>0</v>
      </c>
      <c r="Q11" s="17">
        <v>0</v>
      </c>
      <c r="R11" s="17">
        <v>0</v>
      </c>
    </row>
    <row r="12" spans="1:18" ht="12.75">
      <c r="A12" s="6">
        <v>37928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/>
      <c r="N12" s="17"/>
      <c r="O12" s="17">
        <v>0</v>
      </c>
      <c r="P12" s="17">
        <v>0</v>
      </c>
      <c r="Q12" s="17">
        <v>0</v>
      </c>
      <c r="R12" s="17">
        <v>0</v>
      </c>
    </row>
    <row r="13" spans="1:18" ht="12.75">
      <c r="A13" s="6">
        <v>37958</v>
      </c>
      <c r="B13" s="17">
        <v>312</v>
      </c>
      <c r="C13" s="17">
        <v>289</v>
      </c>
      <c r="D13" s="17">
        <v>256</v>
      </c>
      <c r="E13" s="17">
        <v>62</v>
      </c>
      <c r="F13" s="17">
        <v>204</v>
      </c>
      <c r="G13" s="17">
        <v>981</v>
      </c>
      <c r="H13" s="17">
        <v>253</v>
      </c>
      <c r="I13" s="17">
        <v>2</v>
      </c>
      <c r="J13" s="17">
        <v>18</v>
      </c>
      <c r="K13" s="17">
        <v>1</v>
      </c>
      <c r="L13" s="17">
        <v>0</v>
      </c>
      <c r="M13" s="17">
        <v>31</v>
      </c>
      <c r="N13" s="17"/>
      <c r="O13" s="17">
        <v>0</v>
      </c>
      <c r="P13" s="17">
        <v>449</v>
      </c>
      <c r="Q13" s="17">
        <v>1141</v>
      </c>
      <c r="R13" s="17">
        <v>771</v>
      </c>
    </row>
    <row r="14" spans="1:19" ht="12.75">
      <c r="A14" s="18" t="s">
        <v>19</v>
      </c>
      <c r="B14">
        <f aca="true" t="shared" si="0" ref="B14:S14">SUM(B2:B13)</f>
        <v>3194</v>
      </c>
      <c r="C14">
        <f t="shared" si="0"/>
        <v>3791</v>
      </c>
      <c r="D14">
        <f t="shared" si="0"/>
        <v>4932</v>
      </c>
      <c r="E14">
        <f t="shared" si="0"/>
        <v>569</v>
      </c>
      <c r="F14">
        <f t="shared" si="0"/>
        <v>2553</v>
      </c>
      <c r="G14">
        <f t="shared" si="0"/>
        <v>15064</v>
      </c>
      <c r="H14">
        <f t="shared" si="0"/>
        <v>3460</v>
      </c>
      <c r="I14">
        <f t="shared" si="0"/>
        <v>15</v>
      </c>
      <c r="J14">
        <f t="shared" si="0"/>
        <v>123</v>
      </c>
      <c r="K14">
        <f t="shared" si="0"/>
        <v>23</v>
      </c>
      <c r="L14">
        <f t="shared" si="0"/>
        <v>80</v>
      </c>
      <c r="M14">
        <f t="shared" si="0"/>
        <v>123</v>
      </c>
      <c r="N14">
        <f t="shared" si="0"/>
        <v>0</v>
      </c>
      <c r="O14">
        <f t="shared" si="0"/>
        <v>44</v>
      </c>
      <c r="P14">
        <f t="shared" si="0"/>
        <v>6582</v>
      </c>
      <c r="Q14">
        <f t="shared" si="0"/>
        <v>11711</v>
      </c>
      <c r="R14">
        <f t="shared" si="0"/>
        <v>6828</v>
      </c>
      <c r="S14">
        <f t="shared" si="0"/>
        <v>326.5</v>
      </c>
    </row>
    <row r="15" ht="12.75">
      <c r="A15" s="6"/>
    </row>
    <row r="16" ht="12.75">
      <c r="A16" s="6"/>
    </row>
    <row r="17" ht="12.75">
      <c r="A17" s="6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S7" sqref="S7"/>
    </sheetView>
  </sheetViews>
  <sheetFormatPr defaultColWidth="9.140625" defaultRowHeight="12.75"/>
  <sheetData>
    <row r="1" spans="1:19" ht="25.5">
      <c r="A1" s="19" t="s">
        <v>0</v>
      </c>
      <c r="B1" s="14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37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/>
    </row>
    <row r="2" spans="1:18" ht="12.75">
      <c r="A2" s="6">
        <v>37378</v>
      </c>
      <c r="B2" s="17">
        <v>140</v>
      </c>
      <c r="C2" s="17">
        <v>291</v>
      </c>
      <c r="D2" s="17">
        <v>95</v>
      </c>
      <c r="E2" s="17">
        <v>62</v>
      </c>
      <c r="F2" s="17">
        <v>173</v>
      </c>
      <c r="G2" s="17">
        <v>1021</v>
      </c>
      <c r="H2" s="17">
        <v>200</v>
      </c>
      <c r="I2" s="17">
        <v>3</v>
      </c>
      <c r="J2" s="17">
        <v>56</v>
      </c>
      <c r="K2" s="17">
        <v>5</v>
      </c>
      <c r="L2" s="17">
        <v>9</v>
      </c>
      <c r="M2" s="17"/>
      <c r="N2" s="17"/>
      <c r="O2" s="17">
        <v>388</v>
      </c>
      <c r="P2" s="17">
        <v>864</v>
      </c>
      <c r="Q2" s="17">
        <v>408</v>
      </c>
      <c r="R2" s="17">
        <v>0</v>
      </c>
    </row>
    <row r="3" spans="1:18" ht="12.75">
      <c r="A3" s="20">
        <v>37409</v>
      </c>
      <c r="B3" s="17">
        <v>242</v>
      </c>
      <c r="C3" s="17">
        <v>301</v>
      </c>
      <c r="D3" s="17">
        <v>184</v>
      </c>
      <c r="E3" s="17">
        <v>52</v>
      </c>
      <c r="F3" s="17">
        <v>296</v>
      </c>
      <c r="G3" s="17">
        <v>1675</v>
      </c>
      <c r="H3" s="17">
        <v>268</v>
      </c>
      <c r="I3" s="17">
        <v>3</v>
      </c>
      <c r="J3" s="17">
        <v>77</v>
      </c>
      <c r="K3" s="17">
        <v>5</v>
      </c>
      <c r="L3" s="17">
        <v>9</v>
      </c>
      <c r="M3" s="17"/>
      <c r="N3" s="17"/>
      <c r="O3" s="17">
        <v>445</v>
      </c>
      <c r="P3" s="17">
        <v>1032</v>
      </c>
      <c r="Q3" s="17">
        <v>792</v>
      </c>
      <c r="R3" s="17">
        <v>21</v>
      </c>
    </row>
    <row r="4" spans="1:18" ht="12.75">
      <c r="A4" s="6">
        <v>37439</v>
      </c>
      <c r="B4" s="17">
        <v>264</v>
      </c>
      <c r="C4" s="17">
        <v>459</v>
      </c>
      <c r="D4" s="17">
        <v>333</v>
      </c>
      <c r="E4" s="17">
        <v>95</v>
      </c>
      <c r="F4" s="17">
        <v>359</v>
      </c>
      <c r="G4" s="17">
        <v>2376</v>
      </c>
      <c r="H4" s="17">
        <v>429</v>
      </c>
      <c r="I4" s="17">
        <v>2</v>
      </c>
      <c r="J4" s="17">
        <v>101</v>
      </c>
      <c r="K4" s="17">
        <v>13</v>
      </c>
      <c r="L4" s="17">
        <v>17</v>
      </c>
      <c r="M4" s="17"/>
      <c r="N4" s="17"/>
      <c r="O4" s="17">
        <v>402</v>
      </c>
      <c r="P4" s="17">
        <v>1202</v>
      </c>
      <c r="Q4" s="17">
        <v>955</v>
      </c>
      <c r="R4" s="17">
        <v>283</v>
      </c>
    </row>
    <row r="5" spans="1:18" ht="12.75">
      <c r="A5" s="6">
        <v>37470</v>
      </c>
      <c r="B5" s="17">
        <v>256</v>
      </c>
      <c r="C5" s="17">
        <v>332</v>
      </c>
      <c r="D5" s="17">
        <v>244</v>
      </c>
      <c r="E5" s="17">
        <v>55</v>
      </c>
      <c r="F5" s="17">
        <v>225</v>
      </c>
      <c r="G5" s="17">
        <v>1659</v>
      </c>
      <c r="H5" s="17">
        <v>336</v>
      </c>
      <c r="I5" s="17">
        <v>4</v>
      </c>
      <c r="J5" s="17">
        <v>48</v>
      </c>
      <c r="K5" s="17">
        <v>5</v>
      </c>
      <c r="L5" s="17">
        <v>8</v>
      </c>
      <c r="M5" s="17"/>
      <c r="N5" s="17"/>
      <c r="O5" s="17">
        <v>422</v>
      </c>
      <c r="P5" s="17">
        <v>1192</v>
      </c>
      <c r="Q5" s="17">
        <v>621</v>
      </c>
      <c r="R5" s="17">
        <v>60</v>
      </c>
    </row>
    <row r="6" spans="1:18" ht="12.75">
      <c r="A6" s="6">
        <v>37501</v>
      </c>
      <c r="B6" s="21">
        <v>203</v>
      </c>
      <c r="C6" s="17">
        <v>341</v>
      </c>
      <c r="D6" s="17">
        <v>156</v>
      </c>
      <c r="E6" s="17">
        <v>52</v>
      </c>
      <c r="F6" s="17">
        <v>233</v>
      </c>
      <c r="G6" s="17">
        <v>1194</v>
      </c>
      <c r="H6" s="17">
        <v>285</v>
      </c>
      <c r="I6" s="17">
        <v>0</v>
      </c>
      <c r="J6" s="17">
        <v>35</v>
      </c>
      <c r="K6" s="17">
        <v>5</v>
      </c>
      <c r="L6" s="17">
        <v>10</v>
      </c>
      <c r="M6" s="17"/>
      <c r="N6" s="17"/>
      <c r="O6" s="17">
        <v>534</v>
      </c>
      <c r="P6" s="17">
        <v>1051</v>
      </c>
      <c r="Q6" s="17">
        <v>663</v>
      </c>
      <c r="R6" s="17">
        <v>5.75</v>
      </c>
    </row>
    <row r="7" spans="1:18" ht="12.75">
      <c r="A7" s="6">
        <v>37531</v>
      </c>
      <c r="B7" s="17">
        <v>271</v>
      </c>
      <c r="C7" s="17">
        <v>394</v>
      </c>
      <c r="D7" s="17">
        <v>181</v>
      </c>
      <c r="E7" s="17">
        <v>69</v>
      </c>
      <c r="F7" s="17">
        <v>195</v>
      </c>
      <c r="G7" s="17">
        <v>1335</v>
      </c>
      <c r="H7" s="17">
        <v>269</v>
      </c>
      <c r="I7" s="17">
        <v>2</v>
      </c>
      <c r="J7" s="17">
        <v>39</v>
      </c>
      <c r="K7" s="17">
        <v>7</v>
      </c>
      <c r="L7" s="17">
        <v>21</v>
      </c>
      <c r="M7" s="17">
        <v>7</v>
      </c>
      <c r="N7" s="17"/>
      <c r="O7" s="17">
        <v>621</v>
      </c>
      <c r="P7" s="17">
        <v>1123</v>
      </c>
      <c r="Q7" s="17">
        <v>536</v>
      </c>
      <c r="R7" s="17">
        <v>30</v>
      </c>
    </row>
    <row r="8" spans="1:18" ht="12.75">
      <c r="A8" s="6">
        <v>37562</v>
      </c>
      <c r="B8" s="17">
        <v>238</v>
      </c>
      <c r="C8" s="17">
        <v>289</v>
      </c>
      <c r="D8" s="17">
        <v>404</v>
      </c>
      <c r="E8" s="17">
        <v>61</v>
      </c>
      <c r="F8" s="17">
        <v>156</v>
      </c>
      <c r="G8" s="17">
        <v>1045</v>
      </c>
      <c r="H8" s="17">
        <v>264</v>
      </c>
      <c r="I8" s="17">
        <v>2</v>
      </c>
      <c r="J8" s="17">
        <v>18</v>
      </c>
      <c r="K8" s="17">
        <v>1</v>
      </c>
      <c r="L8" s="17">
        <v>4</v>
      </c>
      <c r="M8" s="17">
        <v>48</v>
      </c>
      <c r="N8" s="17"/>
      <c r="O8" s="17">
        <v>619</v>
      </c>
      <c r="P8" s="17">
        <v>1164</v>
      </c>
      <c r="Q8" s="17">
        <v>475</v>
      </c>
      <c r="R8" s="17">
        <v>7</v>
      </c>
    </row>
    <row r="9" spans="1:17" ht="12.75">
      <c r="A9" s="22">
        <v>37591</v>
      </c>
      <c r="B9" s="17">
        <v>209</v>
      </c>
      <c r="C9" s="17">
        <v>296</v>
      </c>
      <c r="D9" s="17">
        <v>390</v>
      </c>
      <c r="E9" s="17">
        <v>53</v>
      </c>
      <c r="F9" s="17">
        <v>105</v>
      </c>
      <c r="G9" s="17">
        <v>813</v>
      </c>
      <c r="H9" s="17">
        <v>238</v>
      </c>
      <c r="I9" s="17">
        <v>0</v>
      </c>
      <c r="J9" s="17">
        <v>1</v>
      </c>
      <c r="K9" s="17">
        <v>0</v>
      </c>
      <c r="L9" s="17">
        <v>17</v>
      </c>
      <c r="M9" s="17">
        <v>40</v>
      </c>
      <c r="N9" s="17"/>
      <c r="O9" s="17">
        <v>653</v>
      </c>
      <c r="P9" s="17">
        <v>965</v>
      </c>
      <c r="Q9" s="17">
        <v>498</v>
      </c>
    </row>
    <row r="10" spans="1:19" ht="12.75">
      <c r="A10" s="18" t="s">
        <v>19</v>
      </c>
      <c r="B10" s="17">
        <f aca="true" t="shared" si="0" ref="B10:R10">SUM(B2:B9)</f>
        <v>1823</v>
      </c>
      <c r="C10" s="17">
        <f t="shared" si="0"/>
        <v>2703</v>
      </c>
      <c r="D10" s="17">
        <f t="shared" si="0"/>
        <v>1987</v>
      </c>
      <c r="E10" s="17">
        <f t="shared" si="0"/>
        <v>499</v>
      </c>
      <c r="F10" s="17">
        <f t="shared" si="0"/>
        <v>1742</v>
      </c>
      <c r="G10" s="17">
        <f t="shared" si="0"/>
        <v>11118</v>
      </c>
      <c r="H10" s="17">
        <f t="shared" si="0"/>
        <v>2289</v>
      </c>
      <c r="I10" s="17">
        <f t="shared" si="0"/>
        <v>16</v>
      </c>
      <c r="J10" s="17">
        <f t="shared" si="0"/>
        <v>375</v>
      </c>
      <c r="K10" s="17">
        <f t="shared" si="0"/>
        <v>41</v>
      </c>
      <c r="L10" s="17">
        <f t="shared" si="0"/>
        <v>95</v>
      </c>
      <c r="M10" s="17">
        <f t="shared" si="0"/>
        <v>95</v>
      </c>
      <c r="N10" s="17">
        <f t="shared" si="0"/>
        <v>0</v>
      </c>
      <c r="O10" s="17">
        <f t="shared" si="0"/>
        <v>4084</v>
      </c>
      <c r="P10" s="17">
        <f t="shared" si="0"/>
        <v>8593</v>
      </c>
      <c r="Q10" s="17">
        <f t="shared" si="0"/>
        <v>4948</v>
      </c>
      <c r="R10" s="17">
        <f t="shared" si="0"/>
        <v>406.75</v>
      </c>
      <c r="S10" s="17">
        <f>SUM(P10:R10)</f>
        <v>13947.75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9"/>
  <sheetViews>
    <sheetView zoomScale="90" zoomScaleNormal="90" zoomScalePageLayoutView="0" workbookViewId="0" topLeftCell="A1">
      <pane xSplit="1" ySplit="3" topLeftCell="B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Z10" sqref="BZ10"/>
    </sheetView>
  </sheetViews>
  <sheetFormatPr defaultColWidth="9.140625" defaultRowHeight="12.75"/>
  <cols>
    <col min="1" max="1" width="17.00390625" style="11" customWidth="1"/>
    <col min="2" max="2" width="10.421875" style="0" customWidth="1"/>
    <col min="3" max="3" width="10.28125" style="0" customWidth="1"/>
    <col min="4" max="4" width="10.421875" style="0" customWidth="1"/>
    <col min="5" max="5" width="10.8515625" style="121" customWidth="1"/>
    <col min="6" max="6" width="11.00390625" style="102" customWidth="1"/>
    <col min="7" max="7" width="7.7109375" style="0" customWidth="1"/>
    <col min="8" max="8" width="10.57421875" style="0" customWidth="1"/>
    <col min="9" max="9" width="13.00390625" style="74" customWidth="1"/>
    <col min="10" max="10" width="10.421875" style="177" customWidth="1"/>
    <col min="11" max="11" width="10.140625" style="177" customWidth="1"/>
    <col min="12" max="12" width="10.00390625" style="178" customWidth="1"/>
    <col min="13" max="13" width="8.00390625" style="0" customWidth="1"/>
    <col min="14" max="14" width="8.140625" style="0" customWidth="1"/>
    <col min="15" max="15" width="10.7109375" style="0" customWidth="1"/>
    <col min="16" max="16" width="3.421875" style="0" customWidth="1"/>
    <col min="17" max="17" width="10.7109375" style="0" customWidth="1"/>
    <col min="18" max="18" width="8.57421875" style="0" customWidth="1"/>
    <col min="19" max="19" width="9.7109375" style="0" customWidth="1"/>
    <col min="21" max="21" width="11.421875" style="0" customWidth="1"/>
    <col min="22" max="22" width="3.421875" style="0" customWidth="1"/>
    <col min="23" max="23" width="12.00390625" style="177" customWidth="1"/>
    <col min="24" max="24" width="13.00390625" style="177" customWidth="1"/>
    <col min="25" max="25" width="11.7109375" style="177" customWidth="1"/>
    <col min="27" max="27" width="11.57421875" style="0" customWidth="1"/>
    <col min="28" max="28" width="3.421875" style="0" customWidth="1"/>
    <col min="29" max="29" width="9.140625" style="177" customWidth="1"/>
    <col min="30" max="30" width="8.57421875" style="177" customWidth="1"/>
    <col min="31" max="31" width="11.7109375" style="177" customWidth="1"/>
    <col min="33" max="33" width="11.57421875" style="0" customWidth="1"/>
    <col min="34" max="34" width="3.57421875" style="0" customWidth="1"/>
    <col min="36" max="36" width="11.00390625" style="0" customWidth="1"/>
    <col min="37" max="37" width="11.8515625" style="0" customWidth="1"/>
    <col min="38" max="38" width="11.421875" style="0" customWidth="1"/>
    <col min="39" max="39" width="13.28125" style="0" customWidth="1"/>
    <col min="40" max="40" width="4.421875" style="0" customWidth="1"/>
    <col min="42" max="42" width="11.00390625" style="0" customWidth="1"/>
    <col min="43" max="43" width="11.8515625" style="0" customWidth="1"/>
    <col min="44" max="44" width="11.421875" style="0" customWidth="1"/>
    <col min="45" max="45" width="13.28125" style="0" customWidth="1"/>
    <col min="46" max="46" width="4.28125" style="0" customWidth="1"/>
    <col min="52" max="52" width="5.00390625" style="0" customWidth="1"/>
  </cols>
  <sheetData>
    <row r="1" spans="2:81" s="17" customFormat="1" ht="14.25" thickBot="1" thickTop="1">
      <c r="B1" s="46">
        <v>2002</v>
      </c>
      <c r="C1" s="46">
        <v>2003</v>
      </c>
      <c r="D1" s="400">
        <v>2004</v>
      </c>
      <c r="E1" s="413"/>
      <c r="F1" s="414"/>
      <c r="G1" s="400">
        <v>2005</v>
      </c>
      <c r="H1" s="413"/>
      <c r="I1" s="414"/>
      <c r="J1" s="419">
        <v>2006</v>
      </c>
      <c r="K1" s="420"/>
      <c r="L1" s="421"/>
      <c r="M1" s="419">
        <v>2007</v>
      </c>
      <c r="N1" s="420"/>
      <c r="O1" s="421"/>
      <c r="P1" s="146"/>
      <c r="Q1" s="410">
        <v>2008</v>
      </c>
      <c r="R1" s="411"/>
      <c r="S1" s="412"/>
      <c r="T1" s="408">
        <v>2008</v>
      </c>
      <c r="U1" s="409"/>
      <c r="V1" s="308"/>
      <c r="W1" s="398">
        <v>2009</v>
      </c>
      <c r="X1" s="398"/>
      <c r="Y1" s="399"/>
      <c r="Z1" s="400">
        <v>2009</v>
      </c>
      <c r="AA1" s="401"/>
      <c r="AC1" s="398">
        <v>2010</v>
      </c>
      <c r="AD1" s="398"/>
      <c r="AE1" s="399"/>
      <c r="AF1" s="400">
        <v>2010</v>
      </c>
      <c r="AG1" s="401"/>
      <c r="AI1" s="398">
        <v>2011</v>
      </c>
      <c r="AJ1" s="398"/>
      <c r="AK1" s="399"/>
      <c r="AL1" s="400">
        <v>2011</v>
      </c>
      <c r="AM1" s="401"/>
      <c r="AO1" s="398">
        <v>2012</v>
      </c>
      <c r="AP1" s="398"/>
      <c r="AQ1" s="399"/>
      <c r="AR1" s="400">
        <v>2012</v>
      </c>
      <c r="AS1" s="401"/>
      <c r="AU1" s="398">
        <v>2013</v>
      </c>
      <c r="AV1" s="398"/>
      <c r="AW1" s="399"/>
      <c r="AX1" s="400">
        <v>2013</v>
      </c>
      <c r="AY1" s="401"/>
      <c r="BA1" s="398">
        <v>2014</v>
      </c>
      <c r="BB1" s="398"/>
      <c r="BC1" s="399"/>
      <c r="BD1" s="400">
        <v>2014</v>
      </c>
      <c r="BE1" s="401"/>
      <c r="BG1" s="398">
        <v>2015</v>
      </c>
      <c r="BH1" s="398"/>
      <c r="BI1" s="399"/>
      <c r="BJ1" s="400">
        <v>2015</v>
      </c>
      <c r="BK1" s="401"/>
      <c r="BM1" s="398">
        <v>2016</v>
      </c>
      <c r="BN1" s="398"/>
      <c r="BO1" s="399"/>
      <c r="BP1" s="400">
        <v>2016</v>
      </c>
      <c r="BQ1" s="401"/>
      <c r="BS1" s="398">
        <v>2017</v>
      </c>
      <c r="BT1" s="398"/>
      <c r="BU1" s="399"/>
      <c r="BV1" s="400">
        <v>2017</v>
      </c>
      <c r="BW1" s="401"/>
      <c r="BY1" s="398">
        <v>2018</v>
      </c>
      <c r="BZ1" s="398"/>
      <c r="CA1" s="399"/>
      <c r="CB1" s="400">
        <v>2018</v>
      </c>
      <c r="CC1" s="401"/>
    </row>
    <row r="2" spans="2:81" s="61" customFormat="1" ht="12.75">
      <c r="B2" s="62" t="s">
        <v>55</v>
      </c>
      <c r="C2" s="62" t="s">
        <v>55</v>
      </c>
      <c r="D2" s="62" t="s">
        <v>55</v>
      </c>
      <c r="E2" s="415" t="s">
        <v>53</v>
      </c>
      <c r="F2" s="416"/>
      <c r="G2" s="62" t="s">
        <v>55</v>
      </c>
      <c r="H2" s="415" t="s">
        <v>53</v>
      </c>
      <c r="I2" s="416"/>
      <c r="J2" s="147" t="s">
        <v>55</v>
      </c>
      <c r="K2" s="417" t="s">
        <v>53</v>
      </c>
      <c r="L2" s="418"/>
      <c r="M2" s="147" t="s">
        <v>55</v>
      </c>
      <c r="N2" s="417" t="s">
        <v>53</v>
      </c>
      <c r="O2" s="418"/>
      <c r="P2" s="143"/>
      <c r="Q2" s="135" t="s">
        <v>55</v>
      </c>
      <c r="R2" s="406" t="s">
        <v>53</v>
      </c>
      <c r="S2" s="407"/>
      <c r="T2" s="406" t="s">
        <v>103</v>
      </c>
      <c r="U2" s="407"/>
      <c r="V2" s="309"/>
      <c r="W2" s="310" t="s">
        <v>55</v>
      </c>
      <c r="X2" s="402" t="s">
        <v>53</v>
      </c>
      <c r="Y2" s="403"/>
      <c r="Z2" s="404" t="s">
        <v>103</v>
      </c>
      <c r="AA2" s="405"/>
      <c r="AC2" s="310" t="s">
        <v>55</v>
      </c>
      <c r="AD2" s="402" t="s">
        <v>53</v>
      </c>
      <c r="AE2" s="403"/>
      <c r="AF2" s="404" t="s">
        <v>103</v>
      </c>
      <c r="AG2" s="405"/>
      <c r="AI2" s="310" t="s">
        <v>55</v>
      </c>
      <c r="AJ2" s="402" t="s">
        <v>53</v>
      </c>
      <c r="AK2" s="403"/>
      <c r="AL2" s="404" t="s">
        <v>103</v>
      </c>
      <c r="AM2" s="405"/>
      <c r="AO2" s="310" t="s">
        <v>55</v>
      </c>
      <c r="AP2" s="402" t="s">
        <v>53</v>
      </c>
      <c r="AQ2" s="403"/>
      <c r="AR2" s="404" t="s">
        <v>103</v>
      </c>
      <c r="AS2" s="405"/>
      <c r="AU2" s="310" t="s">
        <v>55</v>
      </c>
      <c r="AV2" s="402" t="s">
        <v>53</v>
      </c>
      <c r="AW2" s="403"/>
      <c r="AX2" s="404" t="s">
        <v>103</v>
      </c>
      <c r="AY2" s="405"/>
      <c r="BA2" s="310" t="s">
        <v>55</v>
      </c>
      <c r="BB2" s="402" t="s">
        <v>53</v>
      </c>
      <c r="BC2" s="403"/>
      <c r="BD2" s="404" t="s">
        <v>103</v>
      </c>
      <c r="BE2" s="405"/>
      <c r="BG2" s="310" t="s">
        <v>55</v>
      </c>
      <c r="BH2" s="402" t="s">
        <v>53</v>
      </c>
      <c r="BI2" s="403"/>
      <c r="BJ2" s="404" t="s">
        <v>103</v>
      </c>
      <c r="BK2" s="405"/>
      <c r="BM2" s="310" t="s">
        <v>55</v>
      </c>
      <c r="BN2" s="402" t="s">
        <v>53</v>
      </c>
      <c r="BO2" s="403"/>
      <c r="BP2" s="404" t="s">
        <v>103</v>
      </c>
      <c r="BQ2" s="405"/>
      <c r="BS2" s="310" t="s">
        <v>55</v>
      </c>
      <c r="BT2" s="402" t="s">
        <v>53</v>
      </c>
      <c r="BU2" s="403"/>
      <c r="BV2" s="404" t="s">
        <v>103</v>
      </c>
      <c r="BW2" s="405"/>
      <c r="BY2" s="310" t="s">
        <v>55</v>
      </c>
      <c r="BZ2" s="402" t="s">
        <v>53</v>
      </c>
      <c r="CA2" s="403"/>
      <c r="CB2" s="404" t="s">
        <v>103</v>
      </c>
      <c r="CC2" s="405"/>
    </row>
    <row r="3" spans="1:81" s="61" customFormat="1" ht="13.5" thickBot="1">
      <c r="A3" s="63"/>
      <c r="B3" s="64" t="s">
        <v>51</v>
      </c>
      <c r="C3" s="64" t="s">
        <v>51</v>
      </c>
      <c r="D3" s="64" t="s">
        <v>51</v>
      </c>
      <c r="E3" s="65" t="s">
        <v>52</v>
      </c>
      <c r="F3" s="67" t="s">
        <v>54</v>
      </c>
      <c r="G3" s="64" t="s">
        <v>51</v>
      </c>
      <c r="H3" s="65" t="s">
        <v>52</v>
      </c>
      <c r="I3" s="67" t="s">
        <v>54</v>
      </c>
      <c r="J3" s="148" t="s">
        <v>51</v>
      </c>
      <c r="K3" s="149" t="s">
        <v>52</v>
      </c>
      <c r="L3" s="150" t="s">
        <v>54</v>
      </c>
      <c r="M3" s="148" t="s">
        <v>51</v>
      </c>
      <c r="N3" s="149" t="s">
        <v>52</v>
      </c>
      <c r="O3" s="150" t="s">
        <v>54</v>
      </c>
      <c r="P3" s="142"/>
      <c r="Q3" s="136" t="s">
        <v>51</v>
      </c>
      <c r="R3" s="137" t="s">
        <v>52</v>
      </c>
      <c r="S3" s="138" t="s">
        <v>54</v>
      </c>
      <c r="T3" s="137" t="s">
        <v>52</v>
      </c>
      <c r="U3" s="138" t="s">
        <v>54</v>
      </c>
      <c r="V3" s="311"/>
      <c r="W3" s="312" t="s">
        <v>51</v>
      </c>
      <c r="X3" s="313" t="s">
        <v>52</v>
      </c>
      <c r="Y3" s="314" t="s">
        <v>54</v>
      </c>
      <c r="Z3" s="315" t="s">
        <v>52</v>
      </c>
      <c r="AA3" s="316" t="s">
        <v>54</v>
      </c>
      <c r="AC3" s="312" t="s">
        <v>51</v>
      </c>
      <c r="AD3" s="313" t="s">
        <v>52</v>
      </c>
      <c r="AE3" s="314" t="s">
        <v>54</v>
      </c>
      <c r="AF3" s="315" t="s">
        <v>52</v>
      </c>
      <c r="AG3" s="316" t="s">
        <v>54</v>
      </c>
      <c r="AI3" s="312" t="s">
        <v>51</v>
      </c>
      <c r="AJ3" s="313" t="s">
        <v>52</v>
      </c>
      <c r="AK3" s="314" t="s">
        <v>54</v>
      </c>
      <c r="AL3" s="315" t="s">
        <v>52</v>
      </c>
      <c r="AM3" s="316" t="s">
        <v>54</v>
      </c>
      <c r="AO3" s="312" t="s">
        <v>51</v>
      </c>
      <c r="AP3" s="313" t="s">
        <v>52</v>
      </c>
      <c r="AQ3" s="314" t="s">
        <v>54</v>
      </c>
      <c r="AR3" s="315" t="s">
        <v>52</v>
      </c>
      <c r="AS3" s="316" t="s">
        <v>54</v>
      </c>
      <c r="AU3" s="312" t="s">
        <v>51</v>
      </c>
      <c r="AV3" s="313" t="s">
        <v>52</v>
      </c>
      <c r="AW3" s="314" t="s">
        <v>54</v>
      </c>
      <c r="AX3" s="315" t="s">
        <v>52</v>
      </c>
      <c r="AY3" s="316" t="s">
        <v>54</v>
      </c>
      <c r="BA3" s="312" t="s">
        <v>51</v>
      </c>
      <c r="BB3" s="313" t="s">
        <v>52</v>
      </c>
      <c r="BC3" s="314" t="s">
        <v>54</v>
      </c>
      <c r="BD3" s="315" t="s">
        <v>52</v>
      </c>
      <c r="BE3" s="316" t="s">
        <v>54</v>
      </c>
      <c r="BG3" s="312" t="s">
        <v>51</v>
      </c>
      <c r="BH3" s="313" t="s">
        <v>52</v>
      </c>
      <c r="BI3" s="314" t="s">
        <v>54</v>
      </c>
      <c r="BJ3" s="315" t="s">
        <v>52</v>
      </c>
      <c r="BK3" s="316" t="s">
        <v>54</v>
      </c>
      <c r="BM3" s="312" t="s">
        <v>51</v>
      </c>
      <c r="BN3" s="313" t="s">
        <v>52</v>
      </c>
      <c r="BO3" s="314" t="s">
        <v>54</v>
      </c>
      <c r="BP3" s="315" t="s">
        <v>52</v>
      </c>
      <c r="BQ3" s="316" t="s">
        <v>54</v>
      </c>
      <c r="BS3" s="312" t="s">
        <v>51</v>
      </c>
      <c r="BT3" s="313" t="s">
        <v>52</v>
      </c>
      <c r="BU3" s="314" t="s">
        <v>54</v>
      </c>
      <c r="BV3" s="315" t="s">
        <v>52</v>
      </c>
      <c r="BW3" s="316" t="s">
        <v>54</v>
      </c>
      <c r="BY3" s="312" t="s">
        <v>51</v>
      </c>
      <c r="BZ3" s="313" t="s">
        <v>52</v>
      </c>
      <c r="CA3" s="314" t="s">
        <v>54</v>
      </c>
      <c r="CB3" s="315" t="s">
        <v>52</v>
      </c>
      <c r="CC3" s="316" t="s">
        <v>54</v>
      </c>
    </row>
    <row r="4" spans="1:81" ht="14.25" thickBot="1" thickTop="1">
      <c r="A4" s="23" t="s">
        <v>1</v>
      </c>
      <c r="B4">
        <f>Stats2002!B10</f>
        <v>1823</v>
      </c>
      <c r="C4" s="91">
        <f>Stats2003!B14</f>
        <v>3194</v>
      </c>
      <c r="D4">
        <f>Stats2004!B14</f>
        <v>5532</v>
      </c>
      <c r="E4" s="101">
        <f>D4-C4</f>
        <v>2338</v>
      </c>
      <c r="F4" s="102">
        <f>E4/C4</f>
        <v>0.7319974953036944</v>
      </c>
      <c r="G4" s="38">
        <f>Stats2005!B16</f>
        <v>5898</v>
      </c>
      <c r="H4" s="42">
        <f>G4-D4</f>
        <v>366</v>
      </c>
      <c r="I4" s="68">
        <f>H4/D4</f>
        <v>0.06616052060737528</v>
      </c>
      <c r="J4" s="151">
        <f>Stats2006!B16</f>
        <v>6662</v>
      </c>
      <c r="K4" s="152">
        <f>J4-G4</f>
        <v>764</v>
      </c>
      <c r="L4" s="153">
        <f>K4/G4</f>
        <v>0.12953543574092913</v>
      </c>
      <c r="M4" s="151">
        <f>Stats2007!B16</f>
        <v>9204</v>
      </c>
      <c r="N4" s="152">
        <f>M4-J4</f>
        <v>2542</v>
      </c>
      <c r="O4" s="153">
        <f>N4/J4</f>
        <v>0.3815670969678775</v>
      </c>
      <c r="P4" s="144"/>
      <c r="Q4" s="151">
        <f>Stats2008!B16</f>
        <v>12405</v>
      </c>
      <c r="R4" s="139">
        <f>Q4-M4</f>
        <v>3201</v>
      </c>
      <c r="S4" s="140">
        <f>R4/N4</f>
        <v>1.2592446892210858</v>
      </c>
      <c r="T4" s="139">
        <f>Q4-J4</f>
        <v>5743</v>
      </c>
      <c r="U4" s="140">
        <f>T4/Q4</f>
        <v>0.46295848448206367</v>
      </c>
      <c r="V4" s="317" t="s">
        <v>108</v>
      </c>
      <c r="W4" s="151">
        <f>Stats2009!B16</f>
        <v>13670</v>
      </c>
      <c r="X4" s="318">
        <f>W4-Q4</f>
        <v>1265</v>
      </c>
      <c r="Y4" s="319">
        <f aca="true" t="shared" si="0" ref="Y4:Y13">X4/R4</f>
        <v>0.3951890034364261</v>
      </c>
      <c r="Z4" s="320">
        <f aca="true" t="shared" si="1" ref="Z4:Z13">W4-M4</f>
        <v>4466</v>
      </c>
      <c r="AA4" s="321">
        <f aca="true" t="shared" si="2" ref="AA4:AA13">Z4/W4</f>
        <v>0.3267008046817849</v>
      </c>
      <c r="AC4" s="151">
        <f>Stats2010!B16</f>
        <v>14744</v>
      </c>
      <c r="AD4" s="318">
        <f aca="true" t="shared" si="3" ref="AD4:AD13">AC4-W4</f>
        <v>1074</v>
      </c>
      <c r="AE4" s="319">
        <f aca="true" t="shared" si="4" ref="AE4:AE13">AD4/W4</f>
        <v>0.07856620336503292</v>
      </c>
      <c r="AF4" s="320">
        <f aca="true" t="shared" si="5" ref="AF4:AF13">AC4-Q4</f>
        <v>2339</v>
      </c>
      <c r="AG4" s="321">
        <f aca="true" t="shared" si="6" ref="AG4:AG13">AF4/Q4</f>
        <v>0.18855300282144297</v>
      </c>
      <c r="AH4" t="s">
        <v>108</v>
      </c>
      <c r="AI4" s="151">
        <f>Stats2011!B16</f>
        <v>15878</v>
      </c>
      <c r="AJ4" s="318">
        <f aca="true" t="shared" si="7" ref="AJ4:AJ13">AI4-AC4</f>
        <v>1134</v>
      </c>
      <c r="AK4" s="319">
        <f aca="true" t="shared" si="8" ref="AK4:AK13">AJ4/AC4</f>
        <v>0.07691264243081931</v>
      </c>
      <c r="AL4" s="320">
        <f aca="true" t="shared" si="9" ref="AL4:AL13">AI4-W4</f>
        <v>2208</v>
      </c>
      <c r="AM4" s="321">
        <f aca="true" t="shared" si="10" ref="AM4:AM13">AL4/W4</f>
        <v>0.16152158010241405</v>
      </c>
      <c r="AO4" s="151">
        <f>Stats2012!B16</f>
        <v>15594</v>
      </c>
      <c r="AP4" s="318">
        <f aca="true" t="shared" si="11" ref="AP4:AP13">AO4-AI4</f>
        <v>-284</v>
      </c>
      <c r="AQ4" s="319">
        <f aca="true" t="shared" si="12" ref="AQ4:AQ13">AP4/AI4</f>
        <v>-0.017886383675525884</v>
      </c>
      <c r="AR4" s="320">
        <f>AO4-AC4</f>
        <v>850</v>
      </c>
      <c r="AS4" s="321">
        <f aca="true" t="shared" si="13" ref="AS4:AS13">AR4/AC4</f>
        <v>0.05765056972327726</v>
      </c>
      <c r="AT4" t="s">
        <v>108</v>
      </c>
      <c r="AU4" s="151">
        <f>Stats2013!B16</f>
        <v>14752</v>
      </c>
      <c r="AV4" s="318">
        <f aca="true" t="shared" si="14" ref="AV4:AV13">AU4-AO4</f>
        <v>-842</v>
      </c>
      <c r="AW4" s="319">
        <f aca="true" t="shared" si="15" ref="AW4:AW13">AV4/AO4</f>
        <v>-0.05399512633063999</v>
      </c>
      <c r="AX4" s="320">
        <f>AU4-AI4</f>
        <v>-1126</v>
      </c>
      <c r="AY4" s="321">
        <f aca="true" t="shared" si="16" ref="AY4:AY13">AX4/AI4</f>
        <v>-0.07091573246000756</v>
      </c>
      <c r="AZ4" t="s">
        <v>108</v>
      </c>
      <c r="BA4" s="151">
        <f>Stats2014!B16</f>
        <v>12347</v>
      </c>
      <c r="BB4" s="318">
        <f aca="true" t="shared" si="17" ref="BB4:BB13">BA4-AU4</f>
        <v>-2405</v>
      </c>
      <c r="BC4" s="319">
        <f aca="true" t="shared" si="18" ref="BC4:BC13">BB4/AU4</f>
        <v>-0.16302874186550975</v>
      </c>
      <c r="BD4" s="320">
        <f>BA4-AO4</f>
        <v>-3247</v>
      </c>
      <c r="BE4" s="321">
        <f aca="true" t="shared" si="19" ref="BE4:BE13">BD4/AO4</f>
        <v>-0.20822111068359625</v>
      </c>
      <c r="BF4" t="s">
        <v>171</v>
      </c>
      <c r="BG4" s="151">
        <f>Stats2015!B16</f>
        <v>13204</v>
      </c>
      <c r="BH4" s="318">
        <f aca="true" t="shared" si="20" ref="BH4:BH13">BG4-BA4</f>
        <v>857</v>
      </c>
      <c r="BI4" s="319">
        <f aca="true" t="shared" si="21" ref="BI4:BI13">BH4/BA4</f>
        <v>0.0694095731756702</v>
      </c>
      <c r="BJ4" s="320">
        <f>BG4-AU4</f>
        <v>-1548</v>
      </c>
      <c r="BK4" s="321">
        <f aca="true" t="shared" si="22" ref="BK4:BK13">BJ4/AU4</f>
        <v>-0.1049349240780911</v>
      </c>
      <c r="BM4" s="151">
        <f>Stats2016!B16</f>
        <v>13679</v>
      </c>
      <c r="BN4" s="318">
        <f aca="true" t="shared" si="23" ref="BN4:BN13">BM4-BG4</f>
        <v>475</v>
      </c>
      <c r="BO4" s="319">
        <f aca="true" t="shared" si="24" ref="BO4:BO13">BN4/BG4</f>
        <v>0.035973947288700396</v>
      </c>
      <c r="BP4" s="320">
        <f>BM4-BA4</f>
        <v>1332</v>
      </c>
      <c r="BQ4" s="321">
        <f aca="true" t="shared" si="25" ref="BQ4:BQ13">BP4/BA4</f>
        <v>0.10788045679112335</v>
      </c>
      <c r="BR4" t="s">
        <v>171</v>
      </c>
      <c r="BS4" s="151">
        <f>Stats2017!B16</f>
        <v>14147</v>
      </c>
      <c r="BT4" s="318">
        <f aca="true" t="shared" si="26" ref="BT4:BT13">BS4-BM4</f>
        <v>468</v>
      </c>
      <c r="BU4" s="319">
        <f aca="true" t="shared" si="27" ref="BU4:BU13">BT4/BM4</f>
        <v>0.03421302726807515</v>
      </c>
      <c r="BV4" s="320">
        <f>BS4-BG4</f>
        <v>943</v>
      </c>
      <c r="BW4" s="321">
        <f aca="true" t="shared" si="28" ref="BW4:BW13">BV4/BG4</f>
        <v>0.07141775219630415</v>
      </c>
      <c r="BY4" s="151">
        <f>Stats2018!B16</f>
        <v>16354</v>
      </c>
      <c r="BZ4" s="318">
        <f aca="true" t="shared" si="29" ref="BZ4:BZ13">BY4-BS4</f>
        <v>2207</v>
      </c>
      <c r="CA4" s="319">
        <f aca="true" t="shared" si="30" ref="CA4:CA13">BZ4/BS4</f>
        <v>0.15600480667279282</v>
      </c>
      <c r="CB4" s="320">
        <f>BY4-BM4</f>
        <v>2675</v>
      </c>
      <c r="CC4" s="321">
        <f aca="true" t="shared" si="31" ref="CC4:CC13">CB4/BM4</f>
        <v>0.19555523064551503</v>
      </c>
    </row>
    <row r="5" spans="1:81" ht="14.25" thickBot="1" thickTop="1">
      <c r="A5" s="47" t="s">
        <v>2</v>
      </c>
      <c r="B5" s="48">
        <f>Stats2002!C10</f>
        <v>2703</v>
      </c>
      <c r="C5" s="92">
        <f>Stats2003!C14</f>
        <v>3791</v>
      </c>
      <c r="D5" s="48">
        <f>Stats2004!C14</f>
        <v>5583</v>
      </c>
      <c r="E5" s="103">
        <f>D5-C5</f>
        <v>1792</v>
      </c>
      <c r="F5" s="104">
        <f>E5/C5</f>
        <v>0.4726984964389343</v>
      </c>
      <c r="G5" s="50">
        <f>Stats2005!C16</f>
        <v>6731</v>
      </c>
      <c r="H5" s="49">
        <f>G5-D5</f>
        <v>1148</v>
      </c>
      <c r="I5" s="69">
        <f>H5/D5</f>
        <v>0.20562421637112663</v>
      </c>
      <c r="J5" s="154">
        <f>Stats2006!C16</f>
        <v>7399</v>
      </c>
      <c r="K5" s="155">
        <f>J5-G5</f>
        <v>668</v>
      </c>
      <c r="L5" s="156">
        <f>K5/G5</f>
        <v>0.09924231169217056</v>
      </c>
      <c r="M5" s="151">
        <f>Stats2007!C16</f>
        <v>9763</v>
      </c>
      <c r="N5" s="155">
        <f>M5-J5</f>
        <v>2364</v>
      </c>
      <c r="O5" s="156">
        <f>N5/J5</f>
        <v>0.3195026354912826</v>
      </c>
      <c r="P5" s="145"/>
      <c r="Q5" s="151">
        <f>Stats2008!C16</f>
        <v>12288</v>
      </c>
      <c r="R5" s="139">
        <f aca="true" t="shared" si="32" ref="R5:R37">Q5-M5</f>
        <v>2525</v>
      </c>
      <c r="S5" s="141">
        <f>R5/M5</f>
        <v>0.25862951961487246</v>
      </c>
      <c r="T5" s="139">
        <f aca="true" t="shared" si="33" ref="T5:T37">Q5-J5</f>
        <v>4889</v>
      </c>
      <c r="U5" s="140">
        <f aca="true" t="shared" si="34" ref="U5:U37">T5/Q5</f>
        <v>0.3978678385416667</v>
      </c>
      <c r="V5" s="322" t="s">
        <v>109</v>
      </c>
      <c r="W5" s="151">
        <f>Stats2009!C16</f>
        <v>14440</v>
      </c>
      <c r="X5" s="318">
        <f>W5-Q5</f>
        <v>2152</v>
      </c>
      <c r="Y5" s="323">
        <f t="shared" si="0"/>
        <v>0.8522772277227723</v>
      </c>
      <c r="Z5" s="320">
        <f t="shared" si="1"/>
        <v>4677</v>
      </c>
      <c r="AA5" s="321">
        <f t="shared" si="2"/>
        <v>0.3238919667590028</v>
      </c>
      <c r="AC5" s="151">
        <f>Stats2010!C16</f>
        <v>16281</v>
      </c>
      <c r="AD5" s="318">
        <f t="shared" si="3"/>
        <v>1841</v>
      </c>
      <c r="AE5" s="323">
        <f t="shared" si="4"/>
        <v>0.12749307479224375</v>
      </c>
      <c r="AF5" s="320">
        <f t="shared" si="5"/>
        <v>3993</v>
      </c>
      <c r="AG5" s="321">
        <f t="shared" si="6"/>
        <v>0.324951171875</v>
      </c>
      <c r="AH5" t="s">
        <v>109</v>
      </c>
      <c r="AI5" s="151">
        <f>Stats2011!C16</f>
        <v>16604</v>
      </c>
      <c r="AJ5" s="318">
        <f t="shared" si="7"/>
        <v>323</v>
      </c>
      <c r="AK5" s="323">
        <f t="shared" si="8"/>
        <v>0.019839076223819176</v>
      </c>
      <c r="AL5" s="320">
        <f t="shared" si="9"/>
        <v>2164</v>
      </c>
      <c r="AM5" s="321">
        <f t="shared" si="10"/>
        <v>0.14986149584487535</v>
      </c>
      <c r="AO5" s="151">
        <f>Stats2012!C16</f>
        <v>16049</v>
      </c>
      <c r="AP5" s="318">
        <f t="shared" si="11"/>
        <v>-555</v>
      </c>
      <c r="AQ5" s="323">
        <f t="shared" si="12"/>
        <v>-0.033425680558901466</v>
      </c>
      <c r="AR5" s="320">
        <f aca="true" t="shared" si="35" ref="AR5:AR37">AO5-AC5</f>
        <v>-232</v>
      </c>
      <c r="AS5" s="321">
        <f t="shared" si="13"/>
        <v>-0.01424973895952337</v>
      </c>
      <c r="AT5" t="s">
        <v>141</v>
      </c>
      <c r="AU5" s="151">
        <f>Stats2013!C16</f>
        <v>13506</v>
      </c>
      <c r="AV5" s="318">
        <f t="shared" si="14"/>
        <v>-2543</v>
      </c>
      <c r="AW5" s="323">
        <f t="shared" si="15"/>
        <v>-0.1584522400149542</v>
      </c>
      <c r="AX5" s="320">
        <f aca="true" t="shared" si="36" ref="AX5:AX37">AU5-AI5</f>
        <v>-3098</v>
      </c>
      <c r="AY5" s="321">
        <f t="shared" si="16"/>
        <v>-0.18658154661527343</v>
      </c>
      <c r="AZ5" t="s">
        <v>141</v>
      </c>
      <c r="BA5" s="151">
        <f>Stats2014!C16</f>
        <v>12989</v>
      </c>
      <c r="BB5" s="318">
        <f t="shared" si="17"/>
        <v>-517</v>
      </c>
      <c r="BC5" s="323">
        <f t="shared" si="18"/>
        <v>-0.03827928328150452</v>
      </c>
      <c r="BD5" s="320">
        <f aca="true" t="shared" si="37" ref="BD5:BD37">BA5-AO5</f>
        <v>-3060</v>
      </c>
      <c r="BE5" s="321">
        <f t="shared" si="19"/>
        <v>-0.19066608511433733</v>
      </c>
      <c r="BF5" t="s">
        <v>141</v>
      </c>
      <c r="BG5" s="151">
        <f>Stats2015!C16</f>
        <v>13232</v>
      </c>
      <c r="BH5" s="318">
        <f t="shared" si="20"/>
        <v>243</v>
      </c>
      <c r="BI5" s="323">
        <f t="shared" si="21"/>
        <v>0.018708137654938794</v>
      </c>
      <c r="BJ5" s="320">
        <f aca="true" t="shared" si="38" ref="BJ5:BJ37">BG5-AU5</f>
        <v>-274</v>
      </c>
      <c r="BK5" s="321">
        <f t="shared" si="22"/>
        <v>-0.020287279727528505</v>
      </c>
      <c r="BM5" s="151">
        <f>Stats2016!C16</f>
        <v>14784</v>
      </c>
      <c r="BN5" s="318">
        <f t="shared" si="23"/>
        <v>1552</v>
      </c>
      <c r="BO5" s="323">
        <f t="shared" si="24"/>
        <v>0.11729141475211609</v>
      </c>
      <c r="BP5" s="320">
        <f aca="true" t="shared" si="39" ref="BP5:BP37">BM5-BA5</f>
        <v>1795</v>
      </c>
      <c r="BQ5" s="321">
        <f t="shared" si="25"/>
        <v>0.13819385633998</v>
      </c>
      <c r="BR5" t="s">
        <v>141</v>
      </c>
      <c r="BS5" s="151">
        <f>Stats2017!C16</f>
        <v>15296</v>
      </c>
      <c r="BT5" s="318">
        <f t="shared" si="26"/>
        <v>512</v>
      </c>
      <c r="BU5" s="323">
        <f t="shared" si="27"/>
        <v>0.03463203463203463</v>
      </c>
      <c r="BV5" s="320">
        <f aca="true" t="shared" si="40" ref="BV5:BV37">BS5-BG5</f>
        <v>2064</v>
      </c>
      <c r="BW5" s="321">
        <f t="shared" si="28"/>
        <v>0.15598548972188633</v>
      </c>
      <c r="BY5" s="151">
        <f>Stats2018!C16</f>
        <v>16368</v>
      </c>
      <c r="BZ5" s="318">
        <f t="shared" si="29"/>
        <v>1072</v>
      </c>
      <c r="CA5" s="323">
        <f t="shared" si="30"/>
        <v>0.0700836820083682</v>
      </c>
      <c r="CB5" s="320">
        <f aca="true" t="shared" si="41" ref="CB5:CB37">BY5-BM5</f>
        <v>1584</v>
      </c>
      <c r="CC5" s="321">
        <f t="shared" si="31"/>
        <v>0.10714285714285714</v>
      </c>
    </row>
    <row r="6" spans="1:81" ht="14.25" thickBot="1" thickTop="1">
      <c r="A6" s="24" t="s">
        <v>3</v>
      </c>
      <c r="B6">
        <f>Stats2002!D10</f>
        <v>1987</v>
      </c>
      <c r="C6" s="93">
        <f>Stats2003!D14</f>
        <v>4932</v>
      </c>
      <c r="D6">
        <f>Stats2004!D14</f>
        <v>6311</v>
      </c>
      <c r="E6" s="103">
        <f aca="true" t="shared" si="42" ref="E6:E21">D6-C6</f>
        <v>1379</v>
      </c>
      <c r="F6" s="104">
        <f aca="true" t="shared" si="43" ref="F6:F21">E6/C6</f>
        <v>0.27960259529602594</v>
      </c>
      <c r="G6" s="28">
        <f>Stats2005!D16</f>
        <v>7595</v>
      </c>
      <c r="H6" s="49">
        <f aca="true" t="shared" si="44" ref="H6:H21">G6-D6</f>
        <v>1284</v>
      </c>
      <c r="I6" s="69">
        <f aca="true" t="shared" si="45" ref="I6:I22">H6/D6</f>
        <v>0.20345428616700997</v>
      </c>
      <c r="J6" s="157">
        <f>Stats2006!D16</f>
        <v>7855</v>
      </c>
      <c r="K6" s="155">
        <f aca="true" t="shared" si="46" ref="K6:K35">J6-G6</f>
        <v>260</v>
      </c>
      <c r="L6" s="156">
        <f aca="true" t="shared" si="47" ref="L6:L35">K6/G6</f>
        <v>0.03423304805793285</v>
      </c>
      <c r="M6" s="151">
        <f>Stats2007!D16</f>
        <v>11674</v>
      </c>
      <c r="N6" s="155">
        <f aca="true" t="shared" si="48" ref="N6:N35">M6-J6</f>
        <v>3819</v>
      </c>
      <c r="O6" s="156">
        <f aca="true" t="shared" si="49" ref="O6:O35">N6/J6</f>
        <v>0.48618714194780394</v>
      </c>
      <c r="P6" s="145"/>
      <c r="Q6" s="151">
        <f>Stats2008!D16</f>
        <v>14717</v>
      </c>
      <c r="R6" s="139">
        <f t="shared" si="32"/>
        <v>3043</v>
      </c>
      <c r="S6" s="141">
        <f aca="true" t="shared" si="50" ref="S6:S35">R6/M6</f>
        <v>0.26066472502998117</v>
      </c>
      <c r="T6" s="139">
        <f t="shared" si="33"/>
        <v>6862</v>
      </c>
      <c r="U6" s="140">
        <f t="shared" si="34"/>
        <v>0.4662635047903785</v>
      </c>
      <c r="V6" s="322" t="s">
        <v>110</v>
      </c>
      <c r="W6" s="151">
        <f>Stats2009!D16</f>
        <v>22538</v>
      </c>
      <c r="X6" s="318">
        <f>W6-Q6</f>
        <v>7821</v>
      </c>
      <c r="Y6" s="323">
        <f t="shared" si="0"/>
        <v>2.5701610253039764</v>
      </c>
      <c r="Z6" s="320">
        <f t="shared" si="1"/>
        <v>10864</v>
      </c>
      <c r="AA6" s="321">
        <f t="shared" si="2"/>
        <v>0.48203034874434286</v>
      </c>
      <c r="AC6" s="151">
        <f>Stats2010!D16</f>
        <v>22629</v>
      </c>
      <c r="AD6" s="318">
        <f t="shared" si="3"/>
        <v>91</v>
      </c>
      <c r="AE6" s="323">
        <f t="shared" si="4"/>
        <v>0.004037625343863697</v>
      </c>
      <c r="AF6" s="320">
        <f t="shared" si="5"/>
        <v>7912</v>
      </c>
      <c r="AG6" s="321">
        <f t="shared" si="6"/>
        <v>0.5376095671672216</v>
      </c>
      <c r="AH6" t="s">
        <v>110</v>
      </c>
      <c r="AI6" s="151">
        <f>Stats2011!D16</f>
        <v>22518</v>
      </c>
      <c r="AJ6" s="318">
        <f t="shared" si="7"/>
        <v>-111</v>
      </c>
      <c r="AK6" s="323">
        <f t="shared" si="8"/>
        <v>-0.00490521012859605</v>
      </c>
      <c r="AL6" s="320">
        <f t="shared" si="9"/>
        <v>-20</v>
      </c>
      <c r="AM6" s="321">
        <f t="shared" si="10"/>
        <v>-0.0008873901854645487</v>
      </c>
      <c r="AO6" s="151">
        <f>Stats2012!D16</f>
        <v>23051</v>
      </c>
      <c r="AP6" s="318">
        <f t="shared" si="11"/>
        <v>533</v>
      </c>
      <c r="AQ6" s="323">
        <f t="shared" si="12"/>
        <v>0.023669952926547652</v>
      </c>
      <c r="AR6" s="320">
        <f t="shared" si="35"/>
        <v>422</v>
      </c>
      <c r="AS6" s="321">
        <f t="shared" si="13"/>
        <v>0.01864863670511291</v>
      </c>
      <c r="AT6" t="s">
        <v>142</v>
      </c>
      <c r="AU6" s="151">
        <f>Stats2013!D16</f>
        <v>19695</v>
      </c>
      <c r="AV6" s="318">
        <f t="shared" si="14"/>
        <v>-3356</v>
      </c>
      <c r="AW6" s="323">
        <f t="shared" si="15"/>
        <v>-0.14559021300594335</v>
      </c>
      <c r="AX6" s="320">
        <f t="shared" si="36"/>
        <v>-2823</v>
      </c>
      <c r="AY6" s="321">
        <f t="shared" si="16"/>
        <v>-0.1253663735678124</v>
      </c>
      <c r="AZ6" t="s">
        <v>142</v>
      </c>
      <c r="BA6" s="151">
        <f>Stats2014!D16</f>
        <v>17773</v>
      </c>
      <c r="BB6" s="318">
        <f t="shared" si="17"/>
        <v>-1922</v>
      </c>
      <c r="BC6" s="323">
        <f t="shared" si="18"/>
        <v>-0.0975882203604976</v>
      </c>
      <c r="BD6" s="320">
        <f t="shared" si="37"/>
        <v>-5278</v>
      </c>
      <c r="BE6" s="321">
        <f t="shared" si="19"/>
        <v>-0.22897054357728516</v>
      </c>
      <c r="BF6" t="s">
        <v>142</v>
      </c>
      <c r="BG6" s="151">
        <f>Stats2015!D16</f>
        <v>17517</v>
      </c>
      <c r="BH6" s="318">
        <f t="shared" si="20"/>
        <v>-256</v>
      </c>
      <c r="BI6" s="323">
        <f t="shared" si="21"/>
        <v>-0.014403871040342091</v>
      </c>
      <c r="BJ6" s="320">
        <f t="shared" si="38"/>
        <v>-2178</v>
      </c>
      <c r="BK6" s="321">
        <f t="shared" si="22"/>
        <v>-0.11058644325971059</v>
      </c>
      <c r="BM6" s="151">
        <f>Stats2016!D16</f>
        <v>18254</v>
      </c>
      <c r="BN6" s="318">
        <f t="shared" si="23"/>
        <v>737</v>
      </c>
      <c r="BO6" s="323">
        <f t="shared" si="24"/>
        <v>0.042073414397442485</v>
      </c>
      <c r="BP6" s="320">
        <f t="shared" si="39"/>
        <v>481</v>
      </c>
      <c r="BQ6" s="321">
        <f t="shared" si="25"/>
        <v>0.027063523321892758</v>
      </c>
      <c r="BR6" t="s">
        <v>142</v>
      </c>
      <c r="BS6" s="151">
        <f>Stats2017!D16</f>
        <v>16094</v>
      </c>
      <c r="BT6" s="318">
        <f t="shared" si="26"/>
        <v>-2160</v>
      </c>
      <c r="BU6" s="323">
        <f t="shared" si="27"/>
        <v>-0.1183302289909061</v>
      </c>
      <c r="BV6" s="320">
        <f t="shared" si="40"/>
        <v>-1423</v>
      </c>
      <c r="BW6" s="321">
        <f t="shared" si="28"/>
        <v>-0.08123537135354228</v>
      </c>
      <c r="BY6" s="151">
        <f>Stats2018!D16</f>
        <v>14537</v>
      </c>
      <c r="BZ6" s="318">
        <f t="shared" si="29"/>
        <v>-1557</v>
      </c>
      <c r="CA6" s="323">
        <f t="shared" si="30"/>
        <v>-0.09674412824655151</v>
      </c>
      <c r="CB6" s="320">
        <f t="shared" si="41"/>
        <v>-3717</v>
      </c>
      <c r="CC6" s="321">
        <f t="shared" si="31"/>
        <v>-0.2036266023885176</v>
      </c>
    </row>
    <row r="7" spans="1:81" ht="14.25" thickBot="1" thickTop="1">
      <c r="A7" s="58" t="s">
        <v>4</v>
      </c>
      <c r="B7" s="59">
        <f>Stats2002!E10</f>
        <v>499</v>
      </c>
      <c r="C7" s="94">
        <f>Stats2003!E14</f>
        <v>569</v>
      </c>
      <c r="D7" s="59">
        <f>Stats2004!E14</f>
        <v>983</v>
      </c>
      <c r="E7" s="105">
        <f t="shared" si="42"/>
        <v>414</v>
      </c>
      <c r="F7" s="106">
        <f t="shared" si="43"/>
        <v>0.7275922671353251</v>
      </c>
      <c r="G7" s="60">
        <f>Stats2005!E16</f>
        <v>1268</v>
      </c>
      <c r="H7" s="53">
        <f t="shared" si="44"/>
        <v>285</v>
      </c>
      <c r="I7" s="72">
        <f t="shared" si="45"/>
        <v>0.28992878942014244</v>
      </c>
      <c r="J7" s="158">
        <f>Stats2006!E16</f>
        <v>1390</v>
      </c>
      <c r="K7" s="159">
        <f t="shared" si="46"/>
        <v>122</v>
      </c>
      <c r="L7" s="160">
        <f t="shared" si="47"/>
        <v>0.09621451104100946</v>
      </c>
      <c r="M7" s="151">
        <f>Stats2007!E16</f>
        <v>1430</v>
      </c>
      <c r="N7" s="159">
        <f t="shared" si="48"/>
        <v>40</v>
      </c>
      <c r="O7" s="160">
        <f t="shared" si="49"/>
        <v>0.02877697841726619</v>
      </c>
      <c r="P7" s="145"/>
      <c r="Q7" s="151">
        <f>Stats2008!E16</f>
        <v>1849</v>
      </c>
      <c r="R7" s="139">
        <f t="shared" si="32"/>
        <v>419</v>
      </c>
      <c r="S7" s="141">
        <f t="shared" si="50"/>
        <v>0.293006993006993</v>
      </c>
      <c r="T7" s="139">
        <f t="shared" si="33"/>
        <v>459</v>
      </c>
      <c r="U7" s="140">
        <f t="shared" si="34"/>
        <v>0.2482422931314224</v>
      </c>
      <c r="V7" s="322" t="s">
        <v>111</v>
      </c>
      <c r="W7" s="151">
        <f>Stats2009!E16</f>
        <v>2098</v>
      </c>
      <c r="X7" s="318">
        <f>W7-Q7</f>
        <v>249</v>
      </c>
      <c r="Y7" s="323">
        <f t="shared" si="0"/>
        <v>0.594272076372315</v>
      </c>
      <c r="Z7" s="320">
        <f t="shared" si="1"/>
        <v>668</v>
      </c>
      <c r="AA7" s="321">
        <f t="shared" si="2"/>
        <v>0.31839847473784555</v>
      </c>
      <c r="AC7" s="151">
        <f>Stats2010!E16</f>
        <v>2951</v>
      </c>
      <c r="AD7" s="318">
        <f t="shared" si="3"/>
        <v>853</v>
      </c>
      <c r="AE7" s="323">
        <f t="shared" si="4"/>
        <v>0.4065776930409914</v>
      </c>
      <c r="AF7" s="320">
        <f t="shared" si="5"/>
        <v>1102</v>
      </c>
      <c r="AG7" s="321">
        <f t="shared" si="6"/>
        <v>0.5959978366684694</v>
      </c>
      <c r="AH7" t="s">
        <v>111</v>
      </c>
      <c r="AI7" s="151">
        <f>Stats2011!E16</f>
        <v>2336</v>
      </c>
      <c r="AJ7" s="318">
        <f t="shared" si="7"/>
        <v>-615</v>
      </c>
      <c r="AK7" s="323">
        <f t="shared" si="8"/>
        <v>-0.20840393087089124</v>
      </c>
      <c r="AL7" s="320">
        <f t="shared" si="9"/>
        <v>238</v>
      </c>
      <c r="AM7" s="321">
        <f t="shared" si="10"/>
        <v>0.11344137273593899</v>
      </c>
      <c r="AO7" s="151">
        <f>Stats2012!E16</f>
        <v>2501</v>
      </c>
      <c r="AP7" s="318">
        <f t="shared" si="11"/>
        <v>165</v>
      </c>
      <c r="AQ7" s="323">
        <f t="shared" si="12"/>
        <v>0.07063356164383562</v>
      </c>
      <c r="AR7" s="320">
        <f t="shared" si="35"/>
        <v>-450</v>
      </c>
      <c r="AS7" s="321">
        <f t="shared" si="13"/>
        <v>-0.15249068112504235</v>
      </c>
      <c r="AT7" t="s">
        <v>143</v>
      </c>
      <c r="AU7" s="151">
        <f>Stats2013!E16</f>
        <v>2583</v>
      </c>
      <c r="AV7" s="318">
        <f t="shared" si="14"/>
        <v>82</v>
      </c>
      <c r="AW7" s="323">
        <f t="shared" si="15"/>
        <v>0.03278688524590164</v>
      </c>
      <c r="AX7" s="320">
        <f t="shared" si="36"/>
        <v>247</v>
      </c>
      <c r="AY7" s="321">
        <f t="shared" si="16"/>
        <v>0.10573630136986302</v>
      </c>
      <c r="AZ7" t="s">
        <v>143</v>
      </c>
      <c r="BA7" s="151">
        <f>Stats2014!E16</f>
        <v>2127</v>
      </c>
      <c r="BB7" s="318">
        <f t="shared" si="17"/>
        <v>-456</v>
      </c>
      <c r="BC7" s="323">
        <f t="shared" si="18"/>
        <v>-0.1765389082462253</v>
      </c>
      <c r="BD7" s="320">
        <f t="shared" si="37"/>
        <v>-374</v>
      </c>
      <c r="BE7" s="321">
        <f t="shared" si="19"/>
        <v>-0.14954018392642943</v>
      </c>
      <c r="BF7" t="s">
        <v>143</v>
      </c>
      <c r="BG7" s="151">
        <f>Stats2015!E16</f>
        <v>2357</v>
      </c>
      <c r="BH7" s="318">
        <f t="shared" si="20"/>
        <v>230</v>
      </c>
      <c r="BI7" s="323">
        <f t="shared" si="21"/>
        <v>0.1081335213916314</v>
      </c>
      <c r="BJ7" s="320">
        <f t="shared" si="38"/>
        <v>-226</v>
      </c>
      <c r="BK7" s="321">
        <f t="shared" si="22"/>
        <v>-0.08749516066589237</v>
      </c>
      <c r="BM7" s="151">
        <f>Stats2016!E16</f>
        <v>2303</v>
      </c>
      <c r="BN7" s="318">
        <f t="shared" si="23"/>
        <v>-54</v>
      </c>
      <c r="BO7" s="323">
        <f t="shared" si="24"/>
        <v>-0.022910479422995334</v>
      </c>
      <c r="BP7" s="320">
        <f t="shared" si="39"/>
        <v>176</v>
      </c>
      <c r="BQ7" s="321">
        <f t="shared" si="25"/>
        <v>0.08274565115185707</v>
      </c>
      <c r="BR7" t="s">
        <v>143</v>
      </c>
      <c r="BS7" s="151">
        <f>Stats2017!E16</f>
        <v>1866</v>
      </c>
      <c r="BT7" s="318">
        <f t="shared" si="26"/>
        <v>-437</v>
      </c>
      <c r="BU7" s="323">
        <f t="shared" si="27"/>
        <v>-0.1897524967433782</v>
      </c>
      <c r="BV7" s="320">
        <f t="shared" si="40"/>
        <v>-491</v>
      </c>
      <c r="BW7" s="321">
        <f t="shared" si="28"/>
        <v>-0.2083156554942724</v>
      </c>
      <c r="BY7" s="151">
        <f>Stats2018!E16</f>
        <v>1964</v>
      </c>
      <c r="BZ7" s="318">
        <f t="shared" si="29"/>
        <v>98</v>
      </c>
      <c r="CA7" s="323">
        <f t="shared" si="30"/>
        <v>0.05251875669882101</v>
      </c>
      <c r="CB7" s="320">
        <f t="shared" si="41"/>
        <v>-339</v>
      </c>
      <c r="CC7" s="321">
        <f t="shared" si="31"/>
        <v>-0.1471993052540165</v>
      </c>
    </row>
    <row r="8" spans="1:81" ht="14.25" thickBot="1" thickTop="1">
      <c r="A8" s="55" t="s">
        <v>5</v>
      </c>
      <c r="B8" s="56">
        <f>Stats2002!F10</f>
        <v>1742</v>
      </c>
      <c r="C8" s="95">
        <f>Stats2003!F14</f>
        <v>2553</v>
      </c>
      <c r="D8" s="57">
        <f>Stats2004!F14</f>
        <v>4228</v>
      </c>
      <c r="E8" s="107">
        <f t="shared" si="42"/>
        <v>1675</v>
      </c>
      <c r="F8" s="108">
        <f t="shared" si="43"/>
        <v>0.6560908734821779</v>
      </c>
      <c r="G8" s="56">
        <f>Stats2005!F16</f>
        <v>3877</v>
      </c>
      <c r="H8" s="75">
        <f t="shared" si="44"/>
        <v>-351</v>
      </c>
      <c r="I8" s="76">
        <f t="shared" si="45"/>
        <v>-0.08301797540208136</v>
      </c>
      <c r="J8" s="161">
        <f>Stats2006!F16</f>
        <v>3703</v>
      </c>
      <c r="K8" s="162">
        <f t="shared" si="46"/>
        <v>-174</v>
      </c>
      <c r="L8" s="163">
        <f t="shared" si="47"/>
        <v>-0.04488006190353366</v>
      </c>
      <c r="M8" s="161">
        <f>Stats2007!F16</f>
        <v>4043</v>
      </c>
      <c r="N8" s="162">
        <f t="shared" si="48"/>
        <v>340</v>
      </c>
      <c r="O8" s="163">
        <f t="shared" si="49"/>
        <v>0.09181744531460978</v>
      </c>
      <c r="P8" s="145"/>
      <c r="Q8" s="161">
        <f>Stats2008!F16</f>
        <v>5404</v>
      </c>
      <c r="R8" s="139">
        <f t="shared" si="32"/>
        <v>1361</v>
      </c>
      <c r="S8" s="141">
        <f t="shared" si="50"/>
        <v>0.3366312144447193</v>
      </c>
      <c r="T8" s="139">
        <f t="shared" si="33"/>
        <v>1701</v>
      </c>
      <c r="U8" s="140">
        <f t="shared" si="34"/>
        <v>0.31476683937823835</v>
      </c>
      <c r="V8" s="322" t="s">
        <v>112</v>
      </c>
      <c r="W8" s="161">
        <f>Stats2009!F16</f>
        <v>5783</v>
      </c>
      <c r="X8" s="318">
        <f>W8-Q9</f>
        <v>-37354</v>
      </c>
      <c r="Y8" s="323">
        <f t="shared" si="0"/>
        <v>-27.445995591476855</v>
      </c>
      <c r="Z8" s="320">
        <f t="shared" si="1"/>
        <v>1740</v>
      </c>
      <c r="AA8" s="321">
        <f t="shared" si="2"/>
        <v>0.30088189521009856</v>
      </c>
      <c r="AC8" s="161">
        <f>Stats2010!F16</f>
        <v>8266</v>
      </c>
      <c r="AD8" s="318">
        <f t="shared" si="3"/>
        <v>2483</v>
      </c>
      <c r="AE8" s="323">
        <f t="shared" si="4"/>
        <v>0.42936192287739927</v>
      </c>
      <c r="AF8" s="320">
        <f t="shared" si="5"/>
        <v>2862</v>
      </c>
      <c r="AG8" s="321">
        <f t="shared" si="6"/>
        <v>0.5296076980014803</v>
      </c>
      <c r="AH8" t="s">
        <v>112</v>
      </c>
      <c r="AI8" s="161">
        <f>Stats2011!F16</f>
        <v>11429</v>
      </c>
      <c r="AJ8" s="318">
        <f t="shared" si="7"/>
        <v>3163</v>
      </c>
      <c r="AK8" s="323">
        <f t="shared" si="8"/>
        <v>0.3826518267602226</v>
      </c>
      <c r="AL8" s="320">
        <f t="shared" si="9"/>
        <v>5646</v>
      </c>
      <c r="AM8" s="321">
        <f t="shared" si="10"/>
        <v>0.9763098737679405</v>
      </c>
      <c r="AO8" s="161">
        <f>Stats2012!F16</f>
        <v>11838</v>
      </c>
      <c r="AP8" s="318">
        <f t="shared" si="11"/>
        <v>409</v>
      </c>
      <c r="AQ8" s="323">
        <f t="shared" si="12"/>
        <v>0.03578615801907428</v>
      </c>
      <c r="AR8" s="320">
        <f t="shared" si="35"/>
        <v>3572</v>
      </c>
      <c r="AS8" s="321">
        <f t="shared" si="13"/>
        <v>0.43213162351802564</v>
      </c>
      <c r="AT8" t="s">
        <v>144</v>
      </c>
      <c r="AU8" s="161">
        <f>Stats2013!F16</f>
        <v>12279</v>
      </c>
      <c r="AV8" s="318">
        <f t="shared" si="14"/>
        <v>441</v>
      </c>
      <c r="AW8" s="323">
        <f t="shared" si="15"/>
        <v>0.03725291434363913</v>
      </c>
      <c r="AX8" s="320">
        <f t="shared" si="36"/>
        <v>850</v>
      </c>
      <c r="AY8" s="321">
        <f t="shared" si="16"/>
        <v>0.07437221104208593</v>
      </c>
      <c r="AZ8" t="s">
        <v>144</v>
      </c>
      <c r="BA8" s="161">
        <f>Stats2014!F16</f>
        <v>10490</v>
      </c>
      <c r="BB8" s="318">
        <f t="shared" si="17"/>
        <v>-1789</v>
      </c>
      <c r="BC8" s="323">
        <f t="shared" si="18"/>
        <v>-0.1456959035752097</v>
      </c>
      <c r="BD8" s="320">
        <f t="shared" si="37"/>
        <v>-1348</v>
      </c>
      <c r="BE8" s="321">
        <f t="shared" si="19"/>
        <v>-0.11387058624767697</v>
      </c>
      <c r="BF8" t="s">
        <v>144</v>
      </c>
      <c r="BG8" s="161">
        <f>Stats2015!F16</f>
        <v>10469</v>
      </c>
      <c r="BH8" s="318">
        <f t="shared" si="20"/>
        <v>-21</v>
      </c>
      <c r="BI8" s="323">
        <f t="shared" si="21"/>
        <v>-0.002001906577693041</v>
      </c>
      <c r="BJ8" s="320">
        <f t="shared" si="38"/>
        <v>-1810</v>
      </c>
      <c r="BK8" s="321">
        <f t="shared" si="22"/>
        <v>-0.1474061405651926</v>
      </c>
      <c r="BM8" s="161">
        <f>Stats2016!F16</f>
        <v>11091</v>
      </c>
      <c r="BN8" s="318">
        <f t="shared" si="23"/>
        <v>622</v>
      </c>
      <c r="BO8" s="323">
        <f t="shared" si="24"/>
        <v>0.059413506543127326</v>
      </c>
      <c r="BP8" s="320">
        <f t="shared" si="39"/>
        <v>601</v>
      </c>
      <c r="BQ8" s="321">
        <f t="shared" si="25"/>
        <v>0.05729265967588179</v>
      </c>
      <c r="BR8" t="s">
        <v>144</v>
      </c>
      <c r="BS8" s="161">
        <f>Stats2017!F16</f>
        <v>12859</v>
      </c>
      <c r="BT8" s="318">
        <f t="shared" si="26"/>
        <v>1768</v>
      </c>
      <c r="BU8" s="323">
        <f t="shared" si="27"/>
        <v>0.1594085294382833</v>
      </c>
      <c r="BV8" s="320">
        <f t="shared" si="40"/>
        <v>2390</v>
      </c>
      <c r="BW8" s="321">
        <f t="shared" si="28"/>
        <v>0.22829305568822236</v>
      </c>
      <c r="BY8" s="151">
        <f>Stats2018!F16</f>
        <v>15270</v>
      </c>
      <c r="BZ8" s="318">
        <f t="shared" si="29"/>
        <v>2411</v>
      </c>
      <c r="CA8" s="323">
        <f t="shared" si="30"/>
        <v>0.18749513959094796</v>
      </c>
      <c r="CB8" s="320">
        <f t="shared" si="41"/>
        <v>4179</v>
      </c>
      <c r="CC8" s="321">
        <f t="shared" si="31"/>
        <v>0.37679199350824993</v>
      </c>
    </row>
    <row r="9" spans="1:81" ht="14.25" thickBot="1" thickTop="1">
      <c r="A9" s="47" t="s">
        <v>6</v>
      </c>
      <c r="B9" s="50">
        <f>Stats2002!G10</f>
        <v>11118</v>
      </c>
      <c r="C9" s="92">
        <f>Stats2003!G14</f>
        <v>15064</v>
      </c>
      <c r="D9" s="48">
        <f>Stats2004!G14</f>
        <v>27134</v>
      </c>
      <c r="E9" s="103">
        <f t="shared" si="42"/>
        <v>12070</v>
      </c>
      <c r="F9" s="104">
        <f t="shared" si="43"/>
        <v>0.8012480084970791</v>
      </c>
      <c r="G9" s="50">
        <f>Stats2005!G16</f>
        <v>26019</v>
      </c>
      <c r="H9" s="49">
        <f t="shared" si="44"/>
        <v>-1115</v>
      </c>
      <c r="I9" s="69">
        <f t="shared" si="45"/>
        <v>-0.041092356453158396</v>
      </c>
      <c r="J9" s="154">
        <f>Stats2006!G16</f>
        <v>30902</v>
      </c>
      <c r="K9" s="155">
        <f t="shared" si="46"/>
        <v>4883</v>
      </c>
      <c r="L9" s="156">
        <f t="shared" si="47"/>
        <v>0.18767054844536685</v>
      </c>
      <c r="M9" s="154">
        <f>Stats2007!G16</f>
        <v>39266</v>
      </c>
      <c r="N9" s="155">
        <f t="shared" si="48"/>
        <v>8364</v>
      </c>
      <c r="O9" s="156">
        <f t="shared" si="49"/>
        <v>0.2706620930684098</v>
      </c>
      <c r="P9" s="145"/>
      <c r="Q9" s="154">
        <f>Stats2008!G16</f>
        <v>43137</v>
      </c>
      <c r="R9" s="139">
        <f t="shared" si="32"/>
        <v>3871</v>
      </c>
      <c r="S9" s="141">
        <f t="shared" si="50"/>
        <v>0.09858401670656548</v>
      </c>
      <c r="T9" s="139">
        <f t="shared" si="33"/>
        <v>12235</v>
      </c>
      <c r="U9" s="140">
        <f t="shared" si="34"/>
        <v>0.2836312214572177</v>
      </c>
      <c r="V9" s="322" t="s">
        <v>113</v>
      </c>
      <c r="W9" s="154">
        <f>Stats2009!G16</f>
        <v>52840</v>
      </c>
      <c r="X9" s="318">
        <f>W9-Q9</f>
        <v>9703</v>
      </c>
      <c r="Y9" s="323">
        <f t="shared" si="0"/>
        <v>2.506587445104624</v>
      </c>
      <c r="Z9" s="320">
        <f t="shared" si="1"/>
        <v>13574</v>
      </c>
      <c r="AA9" s="321">
        <f t="shared" si="2"/>
        <v>0.256888720666162</v>
      </c>
      <c r="AC9" s="154">
        <f>Stats2010!G16</f>
        <v>60679</v>
      </c>
      <c r="AD9" s="318">
        <f t="shared" si="3"/>
        <v>7839</v>
      </c>
      <c r="AE9" s="323">
        <f t="shared" si="4"/>
        <v>0.14835352006056018</v>
      </c>
      <c r="AF9" s="320">
        <f t="shared" si="5"/>
        <v>17542</v>
      </c>
      <c r="AG9" s="321">
        <f t="shared" si="6"/>
        <v>0.40665785752370354</v>
      </c>
      <c r="AH9" t="s">
        <v>113</v>
      </c>
      <c r="AI9" s="161">
        <f>Stats2011!G16</f>
        <v>69724</v>
      </c>
      <c r="AJ9" s="318">
        <f t="shared" si="7"/>
        <v>9045</v>
      </c>
      <c r="AK9" s="323">
        <f t="shared" si="8"/>
        <v>0.14906310255607377</v>
      </c>
      <c r="AL9" s="320">
        <f t="shared" si="9"/>
        <v>16884</v>
      </c>
      <c r="AM9" s="321">
        <f t="shared" si="10"/>
        <v>0.31953065859197577</v>
      </c>
      <c r="AO9" s="154">
        <f>Stats2012!G16</f>
        <v>72575</v>
      </c>
      <c r="AP9" s="318">
        <f t="shared" si="11"/>
        <v>2851</v>
      </c>
      <c r="AQ9" s="323">
        <f t="shared" si="12"/>
        <v>0.040889794045092076</v>
      </c>
      <c r="AR9" s="320">
        <f t="shared" si="35"/>
        <v>11896</v>
      </c>
      <c r="AS9" s="321">
        <f t="shared" si="13"/>
        <v>0.19604805616440613</v>
      </c>
      <c r="AT9" t="s">
        <v>145</v>
      </c>
      <c r="AU9" s="154">
        <f>Stats2013!G16</f>
        <v>73469</v>
      </c>
      <c r="AV9" s="318">
        <f t="shared" si="14"/>
        <v>894</v>
      </c>
      <c r="AW9" s="323">
        <f t="shared" si="15"/>
        <v>0.012318291422666208</v>
      </c>
      <c r="AX9" s="320">
        <f t="shared" si="36"/>
        <v>3745</v>
      </c>
      <c r="AY9" s="321">
        <f t="shared" si="16"/>
        <v>0.05371177786701853</v>
      </c>
      <c r="AZ9" t="s">
        <v>145</v>
      </c>
      <c r="BA9" s="154">
        <f>Stats2014!G16</f>
        <v>71995</v>
      </c>
      <c r="BB9" s="318">
        <f t="shared" si="17"/>
        <v>-1474</v>
      </c>
      <c r="BC9" s="323">
        <f t="shared" si="18"/>
        <v>-0.020062883665219345</v>
      </c>
      <c r="BD9" s="320">
        <f t="shared" si="37"/>
        <v>-580</v>
      </c>
      <c r="BE9" s="321">
        <f t="shared" si="19"/>
        <v>-0.007991732690320358</v>
      </c>
      <c r="BF9" t="s">
        <v>145</v>
      </c>
      <c r="BG9" s="154">
        <f>Stats2015!G16</f>
        <v>78023</v>
      </c>
      <c r="BH9" s="318">
        <f t="shared" si="20"/>
        <v>6028</v>
      </c>
      <c r="BI9" s="323">
        <f t="shared" si="21"/>
        <v>0.08372803666921314</v>
      </c>
      <c r="BJ9" s="320">
        <f t="shared" si="38"/>
        <v>4554</v>
      </c>
      <c r="BK9" s="321">
        <f t="shared" si="22"/>
        <v>0.06198532714478215</v>
      </c>
      <c r="BM9" s="154">
        <f>Stats2016!G16</f>
        <v>75196</v>
      </c>
      <c r="BN9" s="318">
        <f t="shared" si="23"/>
        <v>-2827</v>
      </c>
      <c r="BO9" s="323">
        <f t="shared" si="24"/>
        <v>-0.036232905681657976</v>
      </c>
      <c r="BP9" s="320">
        <f t="shared" si="39"/>
        <v>3201</v>
      </c>
      <c r="BQ9" s="321">
        <f t="shared" si="25"/>
        <v>0.044461420932009166</v>
      </c>
      <c r="BR9" t="s">
        <v>145</v>
      </c>
      <c r="BS9" s="154">
        <f>Stats2017!G16</f>
        <v>76627</v>
      </c>
      <c r="BT9" s="318">
        <f t="shared" si="26"/>
        <v>1431</v>
      </c>
      <c r="BU9" s="323">
        <f t="shared" si="27"/>
        <v>0.0190302675674238</v>
      </c>
      <c r="BV9" s="320">
        <f t="shared" si="40"/>
        <v>-1396</v>
      </c>
      <c r="BW9" s="321">
        <f t="shared" si="28"/>
        <v>-0.017892160004101355</v>
      </c>
      <c r="BY9" s="151">
        <f>Stats2018!G16</f>
        <v>82937</v>
      </c>
      <c r="BZ9" s="318">
        <f t="shared" si="29"/>
        <v>6310</v>
      </c>
      <c r="CA9" s="323">
        <f t="shared" si="30"/>
        <v>0.08234695342372793</v>
      </c>
      <c r="CB9" s="320">
        <f t="shared" si="41"/>
        <v>7741</v>
      </c>
      <c r="CC9" s="321">
        <f t="shared" si="31"/>
        <v>0.10294430554816746</v>
      </c>
    </row>
    <row r="10" spans="1:81" ht="14.25" thickBot="1" thickTop="1">
      <c r="A10" s="47" t="s">
        <v>7</v>
      </c>
      <c r="B10" s="50">
        <f>Stats2002!H10</f>
        <v>2289</v>
      </c>
      <c r="C10" s="92">
        <f>Stats2003!H14</f>
        <v>3460</v>
      </c>
      <c r="D10" s="48">
        <f>Stats2004!H14</f>
        <v>6914</v>
      </c>
      <c r="E10" s="103">
        <f t="shared" si="42"/>
        <v>3454</v>
      </c>
      <c r="F10" s="104">
        <f t="shared" si="43"/>
        <v>0.9982658959537573</v>
      </c>
      <c r="G10" s="50">
        <f>Stats2005!H16</f>
        <v>7470</v>
      </c>
      <c r="H10" s="49">
        <f t="shared" si="44"/>
        <v>556</v>
      </c>
      <c r="I10" s="69">
        <f t="shared" si="45"/>
        <v>0.08041654613827018</v>
      </c>
      <c r="J10" s="154">
        <f>Stats2006!H16</f>
        <v>6511</v>
      </c>
      <c r="K10" s="155">
        <f t="shared" si="46"/>
        <v>-959</v>
      </c>
      <c r="L10" s="156">
        <f t="shared" si="47"/>
        <v>-0.128380187416332</v>
      </c>
      <c r="M10" s="154">
        <f>Stats2007!H16</f>
        <v>7394</v>
      </c>
      <c r="N10" s="155">
        <f t="shared" si="48"/>
        <v>883</v>
      </c>
      <c r="O10" s="156">
        <f t="shared" si="49"/>
        <v>0.13561664874827214</v>
      </c>
      <c r="P10" s="145"/>
      <c r="Q10" s="154">
        <f>Stats2008!H16</f>
        <v>7688</v>
      </c>
      <c r="R10" s="139">
        <f t="shared" si="32"/>
        <v>294</v>
      </c>
      <c r="S10" s="141">
        <f t="shared" si="50"/>
        <v>0.03976196916418718</v>
      </c>
      <c r="T10" s="139">
        <f t="shared" si="33"/>
        <v>1177</v>
      </c>
      <c r="U10" s="140">
        <f t="shared" si="34"/>
        <v>0.15309573361082207</v>
      </c>
      <c r="V10" s="322" t="s">
        <v>114</v>
      </c>
      <c r="W10" s="154">
        <f>Stats2009!H16</f>
        <v>12444</v>
      </c>
      <c r="X10" s="318">
        <f>W10-Q10</f>
        <v>4756</v>
      </c>
      <c r="Y10" s="323">
        <f t="shared" si="0"/>
        <v>16.17687074829932</v>
      </c>
      <c r="Z10" s="320">
        <f t="shared" si="1"/>
        <v>5050</v>
      </c>
      <c r="AA10" s="321">
        <f t="shared" si="2"/>
        <v>0.4058180649308904</v>
      </c>
      <c r="AC10" s="154">
        <f>Stats2010!H16</f>
        <v>14319</v>
      </c>
      <c r="AD10" s="318">
        <f t="shared" si="3"/>
        <v>1875</v>
      </c>
      <c r="AE10" s="323">
        <f t="shared" si="4"/>
        <v>0.15067502410800385</v>
      </c>
      <c r="AF10" s="320">
        <f t="shared" si="5"/>
        <v>6631</v>
      </c>
      <c r="AG10" s="321">
        <f t="shared" si="6"/>
        <v>0.8625130072840791</v>
      </c>
      <c r="AH10" t="s">
        <v>114</v>
      </c>
      <c r="AI10" s="161">
        <f>Stats2011!H16</f>
        <v>15944</v>
      </c>
      <c r="AJ10" s="318">
        <f t="shared" si="7"/>
        <v>1625</v>
      </c>
      <c r="AK10" s="323">
        <f t="shared" si="8"/>
        <v>0.11348557860185768</v>
      </c>
      <c r="AL10" s="320">
        <f t="shared" si="9"/>
        <v>3500</v>
      </c>
      <c r="AM10" s="321">
        <f t="shared" si="10"/>
        <v>0.2812600450016072</v>
      </c>
      <c r="AO10" s="154">
        <f>Stats2012!H16</f>
        <v>15328</v>
      </c>
      <c r="AP10" s="318">
        <f t="shared" si="11"/>
        <v>-616</v>
      </c>
      <c r="AQ10" s="323">
        <f t="shared" si="12"/>
        <v>-0.0386352232814852</v>
      </c>
      <c r="AR10" s="320">
        <f t="shared" si="35"/>
        <v>1009</v>
      </c>
      <c r="AS10" s="321">
        <f t="shared" si="13"/>
        <v>0.07046581465186116</v>
      </c>
      <c r="AT10" t="s">
        <v>146</v>
      </c>
      <c r="AU10" s="154">
        <f>Stats2013!H16</f>
        <v>14268</v>
      </c>
      <c r="AV10" s="318">
        <f t="shared" si="14"/>
        <v>-1060</v>
      </c>
      <c r="AW10" s="323">
        <f t="shared" si="15"/>
        <v>-0.0691544885177453</v>
      </c>
      <c r="AX10" s="320">
        <f t="shared" si="36"/>
        <v>-1676</v>
      </c>
      <c r="AY10" s="321">
        <f t="shared" si="16"/>
        <v>-0.10511791269443051</v>
      </c>
      <c r="AZ10" t="s">
        <v>146</v>
      </c>
      <c r="BA10" s="154">
        <f>Stats2014!H16</f>
        <v>13628</v>
      </c>
      <c r="BB10" s="318">
        <f t="shared" si="17"/>
        <v>-640</v>
      </c>
      <c r="BC10" s="323">
        <f t="shared" si="18"/>
        <v>-0.044855620970002806</v>
      </c>
      <c r="BD10" s="320">
        <f t="shared" si="37"/>
        <v>-1700</v>
      </c>
      <c r="BE10" s="321">
        <f t="shared" si="19"/>
        <v>-0.11090814196242171</v>
      </c>
      <c r="BF10" t="s">
        <v>146</v>
      </c>
      <c r="BG10" s="154">
        <f>Stats2015!H16</f>
        <v>12674</v>
      </c>
      <c r="BH10" s="318">
        <f t="shared" si="20"/>
        <v>-954</v>
      </c>
      <c r="BI10" s="323">
        <f t="shared" si="21"/>
        <v>-0.07000293513354858</v>
      </c>
      <c r="BJ10" s="320">
        <f t="shared" si="38"/>
        <v>-1594</v>
      </c>
      <c r="BK10" s="321">
        <f t="shared" si="22"/>
        <v>-0.11171853097841324</v>
      </c>
      <c r="BM10" s="154">
        <f>Stats2016!H16</f>
        <v>12116</v>
      </c>
      <c r="BN10" s="318">
        <f t="shared" si="23"/>
        <v>-558</v>
      </c>
      <c r="BO10" s="323">
        <f t="shared" si="24"/>
        <v>-0.04402714218084267</v>
      </c>
      <c r="BP10" s="320">
        <f t="shared" si="39"/>
        <v>-1512</v>
      </c>
      <c r="BQ10" s="321">
        <f t="shared" si="25"/>
        <v>-0.11094804813619019</v>
      </c>
      <c r="BR10" t="s">
        <v>146</v>
      </c>
      <c r="BS10" s="154">
        <f>Stats2017!H16</f>
        <v>12270</v>
      </c>
      <c r="BT10" s="318">
        <f t="shared" si="26"/>
        <v>154</v>
      </c>
      <c r="BU10" s="323">
        <f t="shared" si="27"/>
        <v>0.012710465500165071</v>
      </c>
      <c r="BV10" s="320">
        <f t="shared" si="40"/>
        <v>-404</v>
      </c>
      <c r="BW10" s="321">
        <f t="shared" si="28"/>
        <v>-0.03187628215243806</v>
      </c>
      <c r="BY10" s="151">
        <f>Stats2018!H16</f>
        <v>9963</v>
      </c>
      <c r="BZ10" s="318">
        <f t="shared" si="29"/>
        <v>-2307</v>
      </c>
      <c r="CA10" s="323">
        <f t="shared" si="30"/>
        <v>-0.18801955990220048</v>
      </c>
      <c r="CB10" s="320">
        <f t="shared" si="41"/>
        <v>-2153</v>
      </c>
      <c r="CC10" s="321">
        <f t="shared" si="31"/>
        <v>-0.17769891053152856</v>
      </c>
    </row>
    <row r="11" spans="1:81" ht="14.25" thickBot="1" thickTop="1">
      <c r="A11" s="24" t="s">
        <v>8</v>
      </c>
      <c r="B11" s="28">
        <f>Stats2002!I10</f>
        <v>16</v>
      </c>
      <c r="C11" s="93">
        <f>Stats2003!I14</f>
        <v>15</v>
      </c>
      <c r="D11" s="29">
        <f>Stats2004!I14</f>
        <v>16</v>
      </c>
      <c r="E11" s="105">
        <f t="shared" si="42"/>
        <v>1</v>
      </c>
      <c r="F11" s="106">
        <f t="shared" si="43"/>
        <v>0.06666666666666667</v>
      </c>
      <c r="G11" s="28">
        <f>Stats2005!I16</f>
        <v>317</v>
      </c>
      <c r="H11" s="53">
        <f t="shared" si="44"/>
        <v>301</v>
      </c>
      <c r="I11" s="72">
        <f t="shared" si="45"/>
        <v>18.8125</v>
      </c>
      <c r="J11" s="157">
        <f>Stats2006!I16</f>
        <v>396</v>
      </c>
      <c r="K11" s="164">
        <f t="shared" si="46"/>
        <v>79</v>
      </c>
      <c r="L11" s="165">
        <f t="shared" si="47"/>
        <v>0.24921135646687698</v>
      </c>
      <c r="M11" s="157">
        <f>Stats2007!I16</f>
        <v>651</v>
      </c>
      <c r="N11" s="164">
        <f t="shared" si="48"/>
        <v>255</v>
      </c>
      <c r="O11" s="165">
        <f t="shared" si="49"/>
        <v>0.6439393939393939</v>
      </c>
      <c r="P11" s="145"/>
      <c r="Q11" s="157">
        <f>Stats2008!I16</f>
        <v>800</v>
      </c>
      <c r="R11" s="139">
        <f t="shared" si="32"/>
        <v>149</v>
      </c>
      <c r="S11" s="141">
        <f t="shared" si="50"/>
        <v>0.22887864823348694</v>
      </c>
      <c r="T11" s="139">
        <f t="shared" si="33"/>
        <v>404</v>
      </c>
      <c r="U11" s="140">
        <f t="shared" si="34"/>
        <v>0.505</v>
      </c>
      <c r="V11" s="322" t="s">
        <v>115</v>
      </c>
      <c r="W11" s="157">
        <f>Stats2009!I16</f>
        <v>1316</v>
      </c>
      <c r="X11" s="318">
        <f>W11-Q11</f>
        <v>516</v>
      </c>
      <c r="Y11" s="323">
        <f t="shared" si="0"/>
        <v>3.4630872483221475</v>
      </c>
      <c r="Z11" s="320">
        <f t="shared" si="1"/>
        <v>665</v>
      </c>
      <c r="AA11" s="321">
        <f t="shared" si="2"/>
        <v>0.5053191489361702</v>
      </c>
      <c r="AC11" s="157">
        <f>Stats2010!I16</f>
        <v>1788</v>
      </c>
      <c r="AD11" s="318">
        <f t="shared" si="3"/>
        <v>472</v>
      </c>
      <c r="AE11" s="323">
        <f t="shared" si="4"/>
        <v>0.3586626139817629</v>
      </c>
      <c r="AF11" s="320">
        <f t="shared" si="5"/>
        <v>988</v>
      </c>
      <c r="AG11" s="321">
        <f t="shared" si="6"/>
        <v>1.235</v>
      </c>
      <c r="AH11" t="s">
        <v>115</v>
      </c>
      <c r="AI11" s="161">
        <f>Stats2011!L16</f>
        <v>1356</v>
      </c>
      <c r="AJ11" s="318">
        <f t="shared" si="7"/>
        <v>-432</v>
      </c>
      <c r="AK11" s="323">
        <f t="shared" si="8"/>
        <v>-0.24161073825503357</v>
      </c>
      <c r="AL11" s="320">
        <f t="shared" si="9"/>
        <v>40</v>
      </c>
      <c r="AM11" s="321">
        <f t="shared" si="10"/>
        <v>0.030395136778115502</v>
      </c>
      <c r="AO11" s="157">
        <f>Stats2012!I16</f>
        <v>1832</v>
      </c>
      <c r="AP11" s="318">
        <f t="shared" si="11"/>
        <v>476</v>
      </c>
      <c r="AQ11" s="323">
        <f t="shared" si="12"/>
        <v>0.35103244837758113</v>
      </c>
      <c r="AR11" s="320">
        <f t="shared" si="35"/>
        <v>44</v>
      </c>
      <c r="AS11" s="321">
        <f t="shared" si="13"/>
        <v>0.024608501118568233</v>
      </c>
      <c r="AT11" t="s">
        <v>147</v>
      </c>
      <c r="AU11" s="157">
        <f>Stats2013!I16</f>
        <v>2100</v>
      </c>
      <c r="AV11" s="318">
        <f t="shared" si="14"/>
        <v>268</v>
      </c>
      <c r="AW11" s="323">
        <f t="shared" si="15"/>
        <v>0.1462882096069869</v>
      </c>
      <c r="AX11" s="320">
        <f t="shared" si="36"/>
        <v>744</v>
      </c>
      <c r="AY11" s="321">
        <f t="shared" si="16"/>
        <v>0.5486725663716814</v>
      </c>
      <c r="AZ11" t="s">
        <v>147</v>
      </c>
      <c r="BA11" s="157">
        <f>Stats2014!I16</f>
        <v>1812</v>
      </c>
      <c r="BB11" s="318">
        <f t="shared" si="17"/>
        <v>-288</v>
      </c>
      <c r="BC11" s="323">
        <f t="shared" si="18"/>
        <v>-0.13714285714285715</v>
      </c>
      <c r="BD11" s="320">
        <f t="shared" si="37"/>
        <v>-20</v>
      </c>
      <c r="BE11" s="321">
        <f t="shared" si="19"/>
        <v>-0.010917030567685589</v>
      </c>
      <c r="BF11" t="s">
        <v>147</v>
      </c>
      <c r="BG11" s="157">
        <f>Stats2015!I16</f>
        <v>2082</v>
      </c>
      <c r="BH11" s="318">
        <f t="shared" si="20"/>
        <v>270</v>
      </c>
      <c r="BI11" s="323">
        <f t="shared" si="21"/>
        <v>0.1490066225165563</v>
      </c>
      <c r="BJ11" s="320">
        <f t="shared" si="38"/>
        <v>-18</v>
      </c>
      <c r="BK11" s="321">
        <f t="shared" si="22"/>
        <v>-0.008571428571428572</v>
      </c>
      <c r="BM11" s="157">
        <f>Stats2016!I16</f>
        <v>2010</v>
      </c>
      <c r="BN11" s="318">
        <f t="shared" si="23"/>
        <v>-72</v>
      </c>
      <c r="BO11" s="323">
        <f t="shared" si="24"/>
        <v>-0.0345821325648415</v>
      </c>
      <c r="BP11" s="320">
        <f t="shared" si="39"/>
        <v>198</v>
      </c>
      <c r="BQ11" s="321">
        <f t="shared" si="25"/>
        <v>0.10927152317880795</v>
      </c>
      <c r="BR11" t="s">
        <v>147</v>
      </c>
      <c r="BS11" s="157">
        <f>Stats2017!I16</f>
        <v>1905</v>
      </c>
      <c r="BT11" s="318">
        <f t="shared" si="26"/>
        <v>-105</v>
      </c>
      <c r="BU11" s="323">
        <f t="shared" si="27"/>
        <v>-0.05223880597014925</v>
      </c>
      <c r="BV11" s="320">
        <f t="shared" si="40"/>
        <v>-177</v>
      </c>
      <c r="BW11" s="321">
        <f t="shared" si="28"/>
        <v>-0.08501440922190202</v>
      </c>
      <c r="BY11" s="151">
        <f>Stats2018!I16</f>
        <v>2299</v>
      </c>
      <c r="BZ11" s="318">
        <f t="shared" si="29"/>
        <v>394</v>
      </c>
      <c r="CA11" s="323">
        <f t="shared" si="30"/>
        <v>0.2068241469816273</v>
      </c>
      <c r="CB11" s="320">
        <f t="shared" si="41"/>
        <v>289</v>
      </c>
      <c r="CC11" s="321">
        <f t="shared" si="31"/>
        <v>0.14378109452736318</v>
      </c>
    </row>
    <row r="12" spans="1:81" ht="14.25" thickBot="1" thickTop="1">
      <c r="A12" s="55" t="s">
        <v>25</v>
      </c>
      <c r="B12" s="83" t="s">
        <v>56</v>
      </c>
      <c r="C12" s="127" t="s">
        <v>56</v>
      </c>
      <c r="D12" s="83">
        <v>0</v>
      </c>
      <c r="E12" s="86" t="s">
        <v>56</v>
      </c>
      <c r="F12" s="126" t="s">
        <v>56</v>
      </c>
      <c r="G12" s="56">
        <f>Stats2005!J16</f>
        <v>417</v>
      </c>
      <c r="H12" s="86" t="s">
        <v>56</v>
      </c>
      <c r="I12" s="87" t="s">
        <v>56</v>
      </c>
      <c r="J12" s="161">
        <f>Stats2006!J16</f>
        <v>714</v>
      </c>
      <c r="K12" s="166">
        <f t="shared" si="46"/>
        <v>297</v>
      </c>
      <c r="L12" s="167">
        <f t="shared" si="47"/>
        <v>0.7122302158273381</v>
      </c>
      <c r="M12" s="161">
        <f>Stats2007!J16</f>
        <v>951</v>
      </c>
      <c r="N12" s="166">
        <f t="shared" si="48"/>
        <v>237</v>
      </c>
      <c r="O12" s="167">
        <f t="shared" si="49"/>
        <v>0.3319327731092437</v>
      </c>
      <c r="P12" s="145"/>
      <c r="Q12" s="161">
        <f>Stats2008!J16</f>
        <v>1652</v>
      </c>
      <c r="R12" s="139">
        <f t="shared" si="32"/>
        <v>701</v>
      </c>
      <c r="S12" s="141">
        <f t="shared" si="50"/>
        <v>0.7371188222923238</v>
      </c>
      <c r="T12" s="139">
        <f t="shared" si="33"/>
        <v>938</v>
      </c>
      <c r="U12" s="140">
        <f t="shared" si="34"/>
        <v>0.5677966101694916</v>
      </c>
      <c r="V12" s="322" t="s">
        <v>116</v>
      </c>
      <c r="W12" s="161">
        <f>Stats2009!J16</f>
        <v>2917</v>
      </c>
      <c r="X12" s="318">
        <f>W12-Q12</f>
        <v>1265</v>
      </c>
      <c r="Y12" s="323">
        <f t="shared" si="0"/>
        <v>1.804564907275321</v>
      </c>
      <c r="Z12" s="320">
        <f t="shared" si="1"/>
        <v>1966</v>
      </c>
      <c r="AA12" s="321">
        <f t="shared" si="2"/>
        <v>0.6739801165581076</v>
      </c>
      <c r="AC12" s="161">
        <f>Stats2010!J16</f>
        <v>3196</v>
      </c>
      <c r="AD12" s="318">
        <f t="shared" si="3"/>
        <v>279</v>
      </c>
      <c r="AE12" s="323">
        <f t="shared" si="4"/>
        <v>0.09564621186150155</v>
      </c>
      <c r="AF12" s="320">
        <f t="shared" si="5"/>
        <v>1544</v>
      </c>
      <c r="AG12" s="321">
        <f t="shared" si="6"/>
        <v>0.9346246973365617</v>
      </c>
      <c r="AH12" t="s">
        <v>116</v>
      </c>
      <c r="AI12" s="161">
        <f>Stats2011!J16</f>
        <v>4165</v>
      </c>
      <c r="AJ12" s="318">
        <f t="shared" si="7"/>
        <v>969</v>
      </c>
      <c r="AK12" s="323">
        <f t="shared" si="8"/>
        <v>0.30319148936170215</v>
      </c>
      <c r="AL12" s="320">
        <f t="shared" si="9"/>
        <v>1248</v>
      </c>
      <c r="AM12" s="321">
        <f t="shared" si="10"/>
        <v>0.42783681864929723</v>
      </c>
      <c r="AO12" s="161">
        <f>Stats2012!J16</f>
        <v>4732</v>
      </c>
      <c r="AP12" s="318">
        <f t="shared" si="11"/>
        <v>567</v>
      </c>
      <c r="AQ12" s="323">
        <f t="shared" si="12"/>
        <v>0.1361344537815126</v>
      </c>
      <c r="AR12" s="320">
        <f t="shared" si="35"/>
        <v>1536</v>
      </c>
      <c r="AS12" s="321">
        <f t="shared" si="13"/>
        <v>0.4806007509386733</v>
      </c>
      <c r="AT12" t="s">
        <v>148</v>
      </c>
      <c r="AU12" s="161">
        <f>Stats2013!J16</f>
        <v>4606</v>
      </c>
      <c r="AV12" s="318">
        <f t="shared" si="14"/>
        <v>-126</v>
      </c>
      <c r="AW12" s="323">
        <f t="shared" si="15"/>
        <v>-0.026627218934911243</v>
      </c>
      <c r="AX12" s="320">
        <f t="shared" si="36"/>
        <v>441</v>
      </c>
      <c r="AY12" s="321">
        <f t="shared" si="16"/>
        <v>0.10588235294117647</v>
      </c>
      <c r="AZ12" t="s">
        <v>148</v>
      </c>
      <c r="BA12" s="161">
        <f>Stats2014!J16</f>
        <v>5040</v>
      </c>
      <c r="BB12" s="318">
        <f t="shared" si="17"/>
        <v>434</v>
      </c>
      <c r="BC12" s="323">
        <f t="shared" si="18"/>
        <v>0.09422492401215805</v>
      </c>
      <c r="BD12" s="320">
        <f t="shared" si="37"/>
        <v>308</v>
      </c>
      <c r="BE12" s="321">
        <f t="shared" si="19"/>
        <v>0.0650887573964497</v>
      </c>
      <c r="BF12" t="s">
        <v>148</v>
      </c>
      <c r="BG12" s="161">
        <f>Stats2015!J16</f>
        <v>4707</v>
      </c>
      <c r="BH12" s="318">
        <f t="shared" si="20"/>
        <v>-333</v>
      </c>
      <c r="BI12" s="323">
        <f t="shared" si="21"/>
        <v>-0.06607142857142857</v>
      </c>
      <c r="BJ12" s="320">
        <f t="shared" si="38"/>
        <v>101</v>
      </c>
      <c r="BK12" s="321">
        <f t="shared" si="22"/>
        <v>0.021927920104211896</v>
      </c>
      <c r="BM12" s="161">
        <f>Stats2016!J16</f>
        <v>4324</v>
      </c>
      <c r="BN12" s="318">
        <f t="shared" si="23"/>
        <v>-383</v>
      </c>
      <c r="BO12" s="323">
        <f t="shared" si="24"/>
        <v>-0.08136817505842363</v>
      </c>
      <c r="BP12" s="320">
        <f t="shared" si="39"/>
        <v>-716</v>
      </c>
      <c r="BQ12" s="321">
        <f t="shared" si="25"/>
        <v>-0.14206349206349206</v>
      </c>
      <c r="BR12" t="s">
        <v>148</v>
      </c>
      <c r="BS12" s="161">
        <f>Stats2017!J16</f>
        <v>3917</v>
      </c>
      <c r="BT12" s="318">
        <f t="shared" si="26"/>
        <v>-407</v>
      </c>
      <c r="BU12" s="323">
        <f t="shared" si="27"/>
        <v>-0.09412580943570768</v>
      </c>
      <c r="BV12" s="320">
        <f t="shared" si="40"/>
        <v>-790</v>
      </c>
      <c r="BW12" s="321">
        <f t="shared" si="28"/>
        <v>-0.1678351391544508</v>
      </c>
      <c r="BY12" s="151">
        <f>Stats2018!J16</f>
        <v>3995</v>
      </c>
      <c r="BZ12" s="318">
        <f t="shared" si="29"/>
        <v>78</v>
      </c>
      <c r="CA12" s="323">
        <f t="shared" si="30"/>
        <v>0.019913198876691345</v>
      </c>
      <c r="CB12" s="320">
        <f t="shared" si="41"/>
        <v>-329</v>
      </c>
      <c r="CC12" s="321">
        <f t="shared" si="31"/>
        <v>-0.07608695652173914</v>
      </c>
    </row>
    <row r="13" spans="1:81" ht="14.25" thickBot="1" thickTop="1">
      <c r="A13" s="47" t="s">
        <v>26</v>
      </c>
      <c r="B13" s="82" t="s">
        <v>56</v>
      </c>
      <c r="C13" s="128" t="s">
        <v>56</v>
      </c>
      <c r="D13" s="82">
        <v>0</v>
      </c>
      <c r="E13" s="81" t="s">
        <v>56</v>
      </c>
      <c r="F13" s="124" t="s">
        <v>56</v>
      </c>
      <c r="G13" s="50">
        <f>Stats2005!K16</f>
        <v>112</v>
      </c>
      <c r="H13" s="81" t="s">
        <v>56</v>
      </c>
      <c r="I13" s="88" t="s">
        <v>56</v>
      </c>
      <c r="J13" s="154">
        <f>Stats2006!K16</f>
        <v>132</v>
      </c>
      <c r="K13" s="155">
        <f t="shared" si="46"/>
        <v>20</v>
      </c>
      <c r="L13" s="156">
        <f t="shared" si="47"/>
        <v>0.17857142857142858</v>
      </c>
      <c r="M13" s="154">
        <f>Stats2007!K16</f>
        <v>119</v>
      </c>
      <c r="N13" s="155">
        <f t="shared" si="48"/>
        <v>-13</v>
      </c>
      <c r="O13" s="156">
        <f t="shared" si="49"/>
        <v>-0.09848484848484848</v>
      </c>
      <c r="P13" s="145"/>
      <c r="Q13" s="154">
        <f>Stats2008!K16</f>
        <v>171</v>
      </c>
      <c r="R13" s="139">
        <f t="shared" si="32"/>
        <v>52</v>
      </c>
      <c r="S13" s="141">
        <f t="shared" si="50"/>
        <v>0.4369747899159664</v>
      </c>
      <c r="T13" s="139">
        <f t="shared" si="33"/>
        <v>39</v>
      </c>
      <c r="U13" s="140">
        <f t="shared" si="34"/>
        <v>0.22807017543859648</v>
      </c>
      <c r="V13" s="322" t="s">
        <v>117</v>
      </c>
      <c r="W13" s="154">
        <f>Stats2009!K16</f>
        <v>291</v>
      </c>
      <c r="X13" s="318">
        <f>W13-Q13</f>
        <v>120</v>
      </c>
      <c r="Y13" s="323">
        <f t="shared" si="0"/>
        <v>2.3076923076923075</v>
      </c>
      <c r="Z13" s="320">
        <f t="shared" si="1"/>
        <v>172</v>
      </c>
      <c r="AA13" s="321">
        <f t="shared" si="2"/>
        <v>0.5910652920962199</v>
      </c>
      <c r="AC13" s="154">
        <f>Stats2010!K16</f>
        <v>255</v>
      </c>
      <c r="AD13" s="318">
        <f t="shared" si="3"/>
        <v>-36</v>
      </c>
      <c r="AE13" s="323">
        <f t="shared" si="4"/>
        <v>-0.12371134020618557</v>
      </c>
      <c r="AF13" s="320">
        <f t="shared" si="5"/>
        <v>84</v>
      </c>
      <c r="AG13" s="321">
        <f t="shared" si="6"/>
        <v>0.49122807017543857</v>
      </c>
      <c r="AH13" t="s">
        <v>117</v>
      </c>
      <c r="AI13" s="161">
        <f>Stats2011!K16</f>
        <v>308</v>
      </c>
      <c r="AJ13" s="318">
        <f t="shared" si="7"/>
        <v>53</v>
      </c>
      <c r="AK13" s="323">
        <f t="shared" si="8"/>
        <v>0.20784313725490197</v>
      </c>
      <c r="AL13" s="320">
        <f t="shared" si="9"/>
        <v>17</v>
      </c>
      <c r="AM13" s="321">
        <f t="shared" si="10"/>
        <v>0.058419243986254296</v>
      </c>
      <c r="AO13" s="154">
        <f>Stats2012!K16</f>
        <v>321</v>
      </c>
      <c r="AP13" s="318">
        <f t="shared" si="11"/>
        <v>13</v>
      </c>
      <c r="AQ13" s="323">
        <f t="shared" si="12"/>
        <v>0.04220779220779221</v>
      </c>
      <c r="AR13" s="320">
        <f t="shared" si="35"/>
        <v>66</v>
      </c>
      <c r="AS13" s="321">
        <f t="shared" si="13"/>
        <v>0.25882352941176473</v>
      </c>
      <c r="AT13" t="s">
        <v>149</v>
      </c>
      <c r="AU13" s="154">
        <f>Stats2013!K16</f>
        <v>380</v>
      </c>
      <c r="AV13" s="318">
        <f t="shared" si="14"/>
        <v>59</v>
      </c>
      <c r="AW13" s="323">
        <f t="shared" si="15"/>
        <v>0.1838006230529595</v>
      </c>
      <c r="AX13" s="320">
        <f t="shared" si="36"/>
        <v>72</v>
      </c>
      <c r="AY13" s="321">
        <f t="shared" si="16"/>
        <v>0.23376623376623376</v>
      </c>
      <c r="AZ13" t="s">
        <v>149</v>
      </c>
      <c r="BA13" s="154">
        <f>Stats2014!K16</f>
        <v>404</v>
      </c>
      <c r="BB13" s="318">
        <f t="shared" si="17"/>
        <v>24</v>
      </c>
      <c r="BC13" s="323">
        <f t="shared" si="18"/>
        <v>0.06315789473684211</v>
      </c>
      <c r="BD13" s="320">
        <f t="shared" si="37"/>
        <v>83</v>
      </c>
      <c r="BE13" s="321">
        <f t="shared" si="19"/>
        <v>0.2585669781931464</v>
      </c>
      <c r="BF13" t="s">
        <v>149</v>
      </c>
      <c r="BG13" s="154">
        <f>Stats2015!K16</f>
        <v>404</v>
      </c>
      <c r="BH13" s="318">
        <f t="shared" si="20"/>
        <v>0</v>
      </c>
      <c r="BI13" s="323">
        <f t="shared" si="21"/>
        <v>0</v>
      </c>
      <c r="BJ13" s="320">
        <f t="shared" si="38"/>
        <v>24</v>
      </c>
      <c r="BK13" s="321">
        <f t="shared" si="22"/>
        <v>0.06315789473684211</v>
      </c>
      <c r="BM13" s="154">
        <f>Stats2016!K16</f>
        <v>506</v>
      </c>
      <c r="BN13" s="318">
        <f t="shared" si="23"/>
        <v>102</v>
      </c>
      <c r="BO13" s="323">
        <f t="shared" si="24"/>
        <v>0.2524752475247525</v>
      </c>
      <c r="BP13" s="320">
        <f t="shared" si="39"/>
        <v>102</v>
      </c>
      <c r="BQ13" s="321">
        <f t="shared" si="25"/>
        <v>0.2524752475247525</v>
      </c>
      <c r="BR13" t="s">
        <v>149</v>
      </c>
      <c r="BS13" s="154">
        <f>Stats2017!K16</f>
        <v>540</v>
      </c>
      <c r="BT13" s="318">
        <f t="shared" si="26"/>
        <v>34</v>
      </c>
      <c r="BU13" s="323">
        <f t="shared" si="27"/>
        <v>0.06719367588932806</v>
      </c>
      <c r="BV13" s="320">
        <f t="shared" si="40"/>
        <v>136</v>
      </c>
      <c r="BW13" s="321">
        <f t="shared" si="28"/>
        <v>0.33663366336633666</v>
      </c>
      <c r="BY13" s="151">
        <f>Stats2018!K16</f>
        <v>560</v>
      </c>
      <c r="BZ13" s="318">
        <f t="shared" si="29"/>
        <v>20</v>
      </c>
      <c r="CA13" s="323">
        <f t="shared" si="30"/>
        <v>0.037037037037037035</v>
      </c>
      <c r="CB13" s="320">
        <f t="shared" si="41"/>
        <v>54</v>
      </c>
      <c r="CC13" s="321">
        <f t="shared" si="31"/>
        <v>0.1067193675889328</v>
      </c>
    </row>
    <row r="14" spans="1:81" ht="14.25" thickBot="1" thickTop="1">
      <c r="A14" s="24" t="s">
        <v>28</v>
      </c>
      <c r="B14">
        <f>Stats2002!M10</f>
        <v>95</v>
      </c>
      <c r="C14" s="129" t="s">
        <v>56</v>
      </c>
      <c r="D14" s="17">
        <v>0</v>
      </c>
      <c r="E14" s="84" t="s">
        <v>56</v>
      </c>
      <c r="F14" s="89" t="s">
        <v>56</v>
      </c>
      <c r="G14" s="28">
        <f>Stats2005!P16</f>
        <v>32</v>
      </c>
      <c r="H14" s="84" t="s">
        <v>56</v>
      </c>
      <c r="I14" s="89" t="s">
        <v>56</v>
      </c>
      <c r="J14" s="157">
        <f>Stats2006!P16</f>
        <v>22</v>
      </c>
      <c r="K14" s="159">
        <f t="shared" si="46"/>
        <v>-10</v>
      </c>
      <c r="L14" s="160">
        <f t="shared" si="47"/>
        <v>-0.3125</v>
      </c>
      <c r="M14" s="157">
        <f>Stats2007!P16</f>
        <v>3</v>
      </c>
      <c r="N14" s="159">
        <f t="shared" si="48"/>
        <v>-19</v>
      </c>
      <c r="O14" s="160">
        <f t="shared" si="49"/>
        <v>-0.8636363636363636</v>
      </c>
      <c r="P14" s="145"/>
      <c r="Q14" s="157"/>
      <c r="R14" s="139"/>
      <c r="S14" s="141"/>
      <c r="T14" s="139"/>
      <c r="U14" s="140"/>
      <c r="V14" s="322"/>
      <c r="W14" s="157"/>
      <c r="X14" s="318"/>
      <c r="Y14" s="323"/>
      <c r="Z14" s="320"/>
      <c r="AA14" s="321"/>
      <c r="AC14" s="157"/>
      <c r="AD14" s="318"/>
      <c r="AE14" s="323"/>
      <c r="AF14" s="320"/>
      <c r="AG14" s="321"/>
      <c r="AI14" s="157"/>
      <c r="AJ14" s="318"/>
      <c r="AK14" s="323"/>
      <c r="AL14" s="320"/>
      <c r="AM14" s="321"/>
      <c r="AO14" s="157"/>
      <c r="AP14" s="318"/>
      <c r="AQ14" s="323"/>
      <c r="AR14" s="320">
        <f t="shared" si="35"/>
        <v>0</v>
      </c>
      <c r="AS14" s="321"/>
      <c r="AU14" s="157"/>
      <c r="AV14" s="318"/>
      <c r="AW14" s="323"/>
      <c r="AX14" s="320">
        <f t="shared" si="36"/>
        <v>0</v>
      </c>
      <c r="AY14" s="321"/>
      <c r="BA14" s="157"/>
      <c r="BB14" s="318"/>
      <c r="BC14" s="323"/>
      <c r="BD14" s="320">
        <f t="shared" si="37"/>
        <v>0</v>
      </c>
      <c r="BE14" s="321"/>
      <c r="BG14" s="157"/>
      <c r="BH14" s="318"/>
      <c r="BI14" s="323"/>
      <c r="BJ14" s="320">
        <f t="shared" si="38"/>
        <v>0</v>
      </c>
      <c r="BK14" s="321"/>
      <c r="BM14" s="157"/>
      <c r="BN14" s="318"/>
      <c r="BO14" s="323"/>
      <c r="BP14" s="320">
        <f t="shared" si="39"/>
        <v>0</v>
      </c>
      <c r="BQ14" s="321"/>
      <c r="BS14" s="157"/>
      <c r="BT14" s="318"/>
      <c r="BU14" s="323"/>
      <c r="BV14" s="320">
        <f t="shared" si="40"/>
        <v>0</v>
      </c>
      <c r="BW14" s="321"/>
      <c r="BY14" s="157"/>
      <c r="BZ14" s="318"/>
      <c r="CA14" s="323"/>
      <c r="CB14" s="320">
        <f t="shared" si="41"/>
        <v>0</v>
      </c>
      <c r="CC14" s="321"/>
    </row>
    <row r="15" spans="1:81" ht="14.25" thickBot="1" thickTop="1">
      <c r="A15" s="55" t="s">
        <v>21</v>
      </c>
      <c r="B15" s="130" t="s">
        <v>56</v>
      </c>
      <c r="C15" s="127" t="s">
        <v>56</v>
      </c>
      <c r="D15" s="57">
        <f>Stats2004!V14</f>
        <v>460</v>
      </c>
      <c r="E15" s="86" t="s">
        <v>56</v>
      </c>
      <c r="F15" s="126" t="s">
        <v>56</v>
      </c>
      <c r="G15" s="56">
        <f>Stats2005!L16</f>
        <v>1286</v>
      </c>
      <c r="H15" s="75">
        <f t="shared" si="44"/>
        <v>826</v>
      </c>
      <c r="I15" s="76">
        <f t="shared" si="45"/>
        <v>1.7956521739130435</v>
      </c>
      <c r="J15" s="161">
        <f>Stats2006!L16</f>
        <v>944</v>
      </c>
      <c r="K15" s="162">
        <f t="shared" si="46"/>
        <v>-342</v>
      </c>
      <c r="L15" s="163">
        <f t="shared" si="47"/>
        <v>-0.26594090202177295</v>
      </c>
      <c r="M15" s="161">
        <f>Stats2007!L16</f>
        <v>1543</v>
      </c>
      <c r="N15" s="162">
        <f t="shared" si="48"/>
        <v>599</v>
      </c>
      <c r="O15" s="163">
        <f t="shared" si="49"/>
        <v>0.6345338983050848</v>
      </c>
      <c r="P15" s="145"/>
      <c r="Q15" s="161">
        <f>Stats2008!L16</f>
        <v>1244</v>
      </c>
      <c r="R15" s="139">
        <f t="shared" si="32"/>
        <v>-299</v>
      </c>
      <c r="S15" s="141">
        <f t="shared" si="50"/>
        <v>-0.19377835385612444</v>
      </c>
      <c r="T15" s="139">
        <f t="shared" si="33"/>
        <v>300</v>
      </c>
      <c r="U15" s="140">
        <f t="shared" si="34"/>
        <v>0.24115755627009647</v>
      </c>
      <c r="V15" s="322" t="s">
        <v>118</v>
      </c>
      <c r="W15" s="161">
        <f>Stats2009!L16</f>
        <v>1376</v>
      </c>
      <c r="X15" s="318">
        <f>W15-Q15</f>
        <v>132</v>
      </c>
      <c r="Y15" s="323">
        <f>X15/R15</f>
        <v>-0.4414715719063545</v>
      </c>
      <c r="Z15" s="320">
        <f>W15-M15</f>
        <v>-167</v>
      </c>
      <c r="AA15" s="321">
        <f>Z15/W15</f>
        <v>-0.12136627906976744</v>
      </c>
      <c r="AC15" s="161">
        <f>Stats2010!L16</f>
        <v>1564</v>
      </c>
      <c r="AD15" s="318">
        <f>AC15-W15</f>
        <v>188</v>
      </c>
      <c r="AE15" s="323">
        <f>AD15/W15</f>
        <v>0.13662790697674418</v>
      </c>
      <c r="AF15" s="320">
        <f>AC15-Q15</f>
        <v>320</v>
      </c>
      <c r="AG15" s="321">
        <f>AF15/Q15</f>
        <v>0.2572347266881029</v>
      </c>
      <c r="AH15" t="s">
        <v>118</v>
      </c>
      <c r="AI15" s="161">
        <f>Stats2011!L16</f>
        <v>1356</v>
      </c>
      <c r="AJ15" s="318">
        <f>AI15-AC15</f>
        <v>-208</v>
      </c>
      <c r="AK15" s="323">
        <f>AJ15/AC15</f>
        <v>-0.1329923273657289</v>
      </c>
      <c r="AL15" s="320">
        <f>AI15-W15</f>
        <v>-20</v>
      </c>
      <c r="AM15" s="321">
        <f>AL15/W15</f>
        <v>-0.014534883720930232</v>
      </c>
      <c r="AO15" s="161">
        <f>Stats2012!L16</f>
        <v>856</v>
      </c>
      <c r="AP15" s="318">
        <f>AO15-AI15</f>
        <v>-500</v>
      </c>
      <c r="AQ15" s="323">
        <f>AP15/AI15</f>
        <v>-0.3687315634218289</v>
      </c>
      <c r="AR15" s="320">
        <f t="shared" si="35"/>
        <v>-708</v>
      </c>
      <c r="AS15" s="321">
        <f>AR15/AC15</f>
        <v>-0.45268542199488493</v>
      </c>
      <c r="AT15" t="s">
        <v>118</v>
      </c>
      <c r="AU15" s="161">
        <f>Stats2013!L16</f>
        <v>655</v>
      </c>
      <c r="AV15" s="318">
        <f>AU15-AO15</f>
        <v>-201</v>
      </c>
      <c r="AW15" s="323">
        <f>AV15/AO15</f>
        <v>-0.23481308411214954</v>
      </c>
      <c r="AX15" s="320">
        <f t="shared" si="36"/>
        <v>-701</v>
      </c>
      <c r="AY15" s="321">
        <f>AX15/AI15</f>
        <v>-0.5169616519174042</v>
      </c>
      <c r="AZ15" t="s">
        <v>163</v>
      </c>
      <c r="BA15" s="161">
        <f>Stats2014!L16</f>
        <v>519</v>
      </c>
      <c r="BB15" s="318">
        <f>BA15-AU15</f>
        <v>-136</v>
      </c>
      <c r="BC15" s="323">
        <f>BB15/AU15</f>
        <v>-0.20763358778625954</v>
      </c>
      <c r="BD15" s="320">
        <f t="shared" si="37"/>
        <v>-337</v>
      </c>
      <c r="BE15" s="321">
        <f>BD15/AO15</f>
        <v>-0.39369158878504673</v>
      </c>
      <c r="BF15" t="s">
        <v>163</v>
      </c>
      <c r="BG15" s="161">
        <f>Stats2015!L16</f>
        <v>353</v>
      </c>
      <c r="BH15" s="318">
        <f>BG15-BA15</f>
        <v>-166</v>
      </c>
      <c r="BI15" s="323">
        <f>BH15/BA15</f>
        <v>-0.3198458574181118</v>
      </c>
      <c r="BJ15" s="320">
        <f t="shared" si="38"/>
        <v>-302</v>
      </c>
      <c r="BK15" s="321">
        <f>BJ15/AU15</f>
        <v>-0.46106870229007635</v>
      </c>
      <c r="BM15" s="161">
        <f>Stats2016!L16</f>
        <v>348</v>
      </c>
      <c r="BN15" s="318">
        <f>BM15-BG15</f>
        <v>-5</v>
      </c>
      <c r="BO15" s="323">
        <f>BN15/BG15</f>
        <v>-0.014164305949008499</v>
      </c>
      <c r="BP15" s="320">
        <f t="shared" si="39"/>
        <v>-171</v>
      </c>
      <c r="BQ15" s="321">
        <f>BP15/BA15</f>
        <v>-0.32947976878612717</v>
      </c>
      <c r="BR15" t="s">
        <v>163</v>
      </c>
      <c r="BS15" s="161">
        <f>Stats2017!L16</f>
        <v>520</v>
      </c>
      <c r="BT15" s="318">
        <f>BS15-BM15</f>
        <v>172</v>
      </c>
      <c r="BU15" s="323">
        <f>BT15/BM15</f>
        <v>0.4942528735632184</v>
      </c>
      <c r="BV15" s="320">
        <f t="shared" si="40"/>
        <v>167</v>
      </c>
      <c r="BW15" s="321">
        <f>BV15/BG15</f>
        <v>0.4730878186968839</v>
      </c>
      <c r="BY15" s="161">
        <f>Stats2018!L16</f>
        <v>242</v>
      </c>
      <c r="BZ15" s="318">
        <f>BY15-BS15</f>
        <v>-278</v>
      </c>
      <c r="CA15" s="323">
        <f>BZ15/BS15</f>
        <v>-0.5346153846153846</v>
      </c>
      <c r="CB15" s="320">
        <f t="shared" si="41"/>
        <v>-106</v>
      </c>
      <c r="CC15" s="321">
        <f>CB15/BM15</f>
        <v>-0.3045977011494253</v>
      </c>
    </row>
    <row r="16" spans="1:81" ht="14.25" thickBot="1" thickTop="1">
      <c r="A16" s="47" t="s">
        <v>27</v>
      </c>
      <c r="B16" s="131" t="s">
        <v>56</v>
      </c>
      <c r="C16" s="128" t="s">
        <v>56</v>
      </c>
      <c r="D16" s="48">
        <f>Stats2004!Z14</f>
        <v>7</v>
      </c>
      <c r="E16" s="81" t="s">
        <v>56</v>
      </c>
      <c r="F16" s="124" t="s">
        <v>56</v>
      </c>
      <c r="G16" s="50">
        <f>Stats2005!M16</f>
        <v>197</v>
      </c>
      <c r="H16" s="49">
        <f t="shared" si="44"/>
        <v>190</v>
      </c>
      <c r="I16" s="69">
        <f t="shared" si="45"/>
        <v>27.142857142857142</v>
      </c>
      <c r="J16" s="154">
        <f>Stats2006!M16</f>
        <v>327</v>
      </c>
      <c r="K16" s="155">
        <f t="shared" si="46"/>
        <v>130</v>
      </c>
      <c r="L16" s="156">
        <f t="shared" si="47"/>
        <v>0.6598984771573604</v>
      </c>
      <c r="M16" s="154">
        <f>Stats2007!M16</f>
        <v>636</v>
      </c>
      <c r="N16" s="155">
        <f t="shared" si="48"/>
        <v>309</v>
      </c>
      <c r="O16" s="156">
        <f t="shared" si="49"/>
        <v>0.944954128440367</v>
      </c>
      <c r="P16" s="145"/>
      <c r="Q16" s="154">
        <f>Stats2008!M16</f>
        <v>781</v>
      </c>
      <c r="R16" s="139">
        <f t="shared" si="32"/>
        <v>145</v>
      </c>
      <c r="S16" s="141">
        <f t="shared" si="50"/>
        <v>0.2279874213836478</v>
      </c>
      <c r="T16" s="139">
        <f t="shared" si="33"/>
        <v>454</v>
      </c>
      <c r="U16" s="140">
        <f t="shared" si="34"/>
        <v>0.5813060179257362</v>
      </c>
      <c r="V16" s="322" t="s">
        <v>119</v>
      </c>
      <c r="W16" s="154">
        <f>Stats2009!M16</f>
        <v>1071</v>
      </c>
      <c r="X16" s="318">
        <f>W16-Q16</f>
        <v>290</v>
      </c>
      <c r="Y16" s="323">
        <f>X16/R16</f>
        <v>2</v>
      </c>
      <c r="Z16" s="320">
        <f>W16-M16</f>
        <v>435</v>
      </c>
      <c r="AA16" s="321">
        <f>Z16/W16</f>
        <v>0.4061624649859944</v>
      </c>
      <c r="AC16" s="154">
        <f>Stats2010!M16</f>
        <v>1633</v>
      </c>
      <c r="AD16" s="318">
        <f>AC16-W16</f>
        <v>562</v>
      </c>
      <c r="AE16" s="323">
        <f>AD16/W16</f>
        <v>0.5247432306255836</v>
      </c>
      <c r="AF16" s="320">
        <f>AC16-Q16</f>
        <v>852</v>
      </c>
      <c r="AG16" s="321">
        <f>AF16/Q16</f>
        <v>1.0909090909090908</v>
      </c>
      <c r="AH16" t="s">
        <v>119</v>
      </c>
      <c r="AI16" s="154">
        <f>Stats2011!M16</f>
        <v>1836</v>
      </c>
      <c r="AJ16" s="318">
        <f>AI16-AC16</f>
        <v>203</v>
      </c>
      <c r="AK16" s="323">
        <f>AJ16/AC16</f>
        <v>0.12431108389467238</v>
      </c>
      <c r="AL16" s="320">
        <f>AI16-W16</f>
        <v>765</v>
      </c>
      <c r="AM16" s="321">
        <f>AL16/W16</f>
        <v>0.7142857142857143</v>
      </c>
      <c r="AO16" s="154">
        <f>Stats2012!M16</f>
        <v>2136</v>
      </c>
      <c r="AP16" s="318">
        <f>AO16-AI16</f>
        <v>300</v>
      </c>
      <c r="AQ16" s="323">
        <f>AP16/AI16</f>
        <v>0.16339869281045752</v>
      </c>
      <c r="AR16" s="320">
        <f t="shared" si="35"/>
        <v>503</v>
      </c>
      <c r="AS16" s="321">
        <f>AR16/AC16</f>
        <v>0.3080220453153705</v>
      </c>
      <c r="AT16" t="s">
        <v>150</v>
      </c>
      <c r="AU16" s="154">
        <f>Stats2013!M16</f>
        <v>2481</v>
      </c>
      <c r="AV16" s="318">
        <f>AU16-AO16</f>
        <v>345</v>
      </c>
      <c r="AW16" s="323">
        <f>AV16/AO16</f>
        <v>0.16151685393258428</v>
      </c>
      <c r="AX16" s="320">
        <f t="shared" si="36"/>
        <v>645</v>
      </c>
      <c r="AY16" s="321">
        <f>AX16/AI16</f>
        <v>0.35130718954248363</v>
      </c>
      <c r="AZ16" t="s">
        <v>150</v>
      </c>
      <c r="BA16" s="154">
        <f>Stats2014!M16</f>
        <v>2611</v>
      </c>
      <c r="BB16" s="318">
        <f>BA16-AU16</f>
        <v>130</v>
      </c>
      <c r="BC16" s="323">
        <f>BB16/AU16</f>
        <v>0.05239822652156389</v>
      </c>
      <c r="BD16" s="320">
        <f t="shared" si="37"/>
        <v>475</v>
      </c>
      <c r="BE16" s="321">
        <f>BD16/AO16</f>
        <v>0.22237827715355804</v>
      </c>
      <c r="BF16" t="s">
        <v>150</v>
      </c>
      <c r="BG16" s="154">
        <f>Stats2015!M16</f>
        <v>2456</v>
      </c>
      <c r="BH16" s="318">
        <f>BG16-BA16</f>
        <v>-155</v>
      </c>
      <c r="BI16" s="323">
        <f>BH16/BA16</f>
        <v>-0.059364228265032556</v>
      </c>
      <c r="BJ16" s="320">
        <f t="shared" si="38"/>
        <v>-25</v>
      </c>
      <c r="BK16" s="321">
        <f>BJ16/AU16</f>
        <v>-0.01007658202337767</v>
      </c>
      <c r="BM16" s="154">
        <f>Stats2016!M16</f>
        <v>2240</v>
      </c>
      <c r="BN16" s="318">
        <f>BM16-BG16</f>
        <v>-216</v>
      </c>
      <c r="BO16" s="323">
        <f>BN16/BG16</f>
        <v>-0.08794788273615635</v>
      </c>
      <c r="BP16" s="320">
        <f t="shared" si="39"/>
        <v>-371</v>
      </c>
      <c r="BQ16" s="321">
        <f>BP16/BA16</f>
        <v>-0.14209115281501342</v>
      </c>
      <c r="BR16" t="s">
        <v>150</v>
      </c>
      <c r="BS16" s="154">
        <f>Stats2017!M16</f>
        <v>2348</v>
      </c>
      <c r="BT16" s="318">
        <f>BS16-BM16</f>
        <v>108</v>
      </c>
      <c r="BU16" s="323">
        <f>BT16/BM16</f>
        <v>0.048214285714285716</v>
      </c>
      <c r="BV16" s="320">
        <f t="shared" si="40"/>
        <v>-108</v>
      </c>
      <c r="BW16" s="321">
        <f>BV16/BG16</f>
        <v>-0.043973941368078175</v>
      </c>
      <c r="BY16" s="161">
        <f>Stats2018!M16</f>
        <v>2136</v>
      </c>
      <c r="BZ16" s="318">
        <f>BY16-BS16</f>
        <v>-212</v>
      </c>
      <c r="CA16" s="323">
        <f>BZ16/BS16</f>
        <v>-0.09028960817717206</v>
      </c>
      <c r="CB16" s="320">
        <f t="shared" si="41"/>
        <v>-104</v>
      </c>
      <c r="CC16" s="321">
        <f>CB16/BM16</f>
        <v>-0.04642857142857143</v>
      </c>
    </row>
    <row r="17" spans="1:81" ht="14.25" thickBot="1" thickTop="1">
      <c r="A17" s="47" t="s">
        <v>30</v>
      </c>
      <c r="B17" s="131" t="s">
        <v>56</v>
      </c>
      <c r="C17" s="128" t="s">
        <v>56</v>
      </c>
      <c r="D17" s="48">
        <f>Stats2004!U14</f>
        <v>403</v>
      </c>
      <c r="E17" s="81" t="s">
        <v>56</v>
      </c>
      <c r="F17" s="124" t="s">
        <v>56</v>
      </c>
      <c r="G17" s="50">
        <f>Stats2005!N16</f>
        <v>545</v>
      </c>
      <c r="H17" s="49">
        <f t="shared" si="44"/>
        <v>142</v>
      </c>
      <c r="I17" s="69">
        <f t="shared" si="45"/>
        <v>0.3523573200992556</v>
      </c>
      <c r="J17" s="154">
        <f>Stats2006!N16</f>
        <v>1110</v>
      </c>
      <c r="K17" s="155">
        <f t="shared" si="46"/>
        <v>565</v>
      </c>
      <c r="L17" s="156">
        <f t="shared" si="47"/>
        <v>1.036697247706422</v>
      </c>
      <c r="M17" s="154">
        <f>Stats2007!N16</f>
        <v>1657</v>
      </c>
      <c r="N17" s="155">
        <f t="shared" si="48"/>
        <v>547</v>
      </c>
      <c r="O17" s="156">
        <f t="shared" si="49"/>
        <v>0.4927927927927928</v>
      </c>
      <c r="P17" s="145"/>
      <c r="Q17" s="154">
        <f>Stats2008!N16</f>
        <v>3082</v>
      </c>
      <c r="R17" s="139">
        <f t="shared" si="32"/>
        <v>1425</v>
      </c>
      <c r="S17" s="141">
        <f t="shared" si="50"/>
        <v>0.859987929993965</v>
      </c>
      <c r="T17" s="139">
        <f t="shared" si="33"/>
        <v>1972</v>
      </c>
      <c r="U17" s="140">
        <f t="shared" si="34"/>
        <v>0.6398442569759896</v>
      </c>
      <c r="V17" s="322" t="s">
        <v>120</v>
      </c>
      <c r="W17" s="154">
        <f>Stats2009!N16</f>
        <v>3884</v>
      </c>
      <c r="X17" s="318">
        <f>W17-Q17</f>
        <v>802</v>
      </c>
      <c r="Y17" s="323">
        <f>X17/R17</f>
        <v>0.5628070175438596</v>
      </c>
      <c r="Z17" s="320">
        <f>W17-M17</f>
        <v>2227</v>
      </c>
      <c r="AA17" s="321">
        <f>Z17/W17</f>
        <v>0.5733779608650875</v>
      </c>
      <c r="AC17" s="154">
        <f>Stats2010!N16</f>
        <v>4194</v>
      </c>
      <c r="AD17" s="318">
        <f>AC17-W17</f>
        <v>310</v>
      </c>
      <c r="AE17" s="323">
        <f>AD17/W17</f>
        <v>0.07981462409886715</v>
      </c>
      <c r="AF17" s="320">
        <f>AC17-Q17</f>
        <v>1112</v>
      </c>
      <c r="AG17" s="321">
        <f>AF17/Q17</f>
        <v>0.36080467229072033</v>
      </c>
      <c r="AH17" t="s">
        <v>120</v>
      </c>
      <c r="AI17" s="154">
        <f>Stats2011!N16</f>
        <v>6702</v>
      </c>
      <c r="AJ17" s="318">
        <f>AI17-AC17</f>
        <v>2508</v>
      </c>
      <c r="AK17" s="323">
        <f>AJ17/AC17</f>
        <v>0.597997138769671</v>
      </c>
      <c r="AL17" s="320">
        <f>AI17-W17</f>
        <v>2818</v>
      </c>
      <c r="AM17" s="321">
        <f>AL17/W17</f>
        <v>0.7255406797116375</v>
      </c>
      <c r="AO17" s="154">
        <f>Stats2012!N16</f>
        <v>7540</v>
      </c>
      <c r="AP17" s="318">
        <f>AO17-AI17</f>
        <v>838</v>
      </c>
      <c r="AQ17" s="323">
        <f>AP17/AI17</f>
        <v>0.12503730229782153</v>
      </c>
      <c r="AR17" s="320">
        <f t="shared" si="35"/>
        <v>3346</v>
      </c>
      <c r="AS17" s="321">
        <f>AR17/AC17</f>
        <v>0.7978063900810682</v>
      </c>
      <c r="AT17" t="s">
        <v>151</v>
      </c>
      <c r="AU17" s="154">
        <f>Stats2013!N16</f>
        <v>10226</v>
      </c>
      <c r="AV17" s="318">
        <f>AU17-AO17</f>
        <v>2686</v>
      </c>
      <c r="AW17" s="323">
        <f>AV17/AO17</f>
        <v>0.35623342175066314</v>
      </c>
      <c r="AX17" s="320">
        <f t="shared" si="36"/>
        <v>3524</v>
      </c>
      <c r="AY17" s="321">
        <f>AX17/AI17</f>
        <v>0.5258131900925097</v>
      </c>
      <c r="AZ17" t="s">
        <v>151</v>
      </c>
      <c r="BA17" s="154">
        <f>Stats2014!N16</f>
        <v>9330</v>
      </c>
      <c r="BB17" s="318">
        <f>BA17-AU17</f>
        <v>-896</v>
      </c>
      <c r="BC17" s="323">
        <f>BB17/AU17</f>
        <v>-0.08761979268531195</v>
      </c>
      <c r="BD17" s="320">
        <f t="shared" si="37"/>
        <v>1790</v>
      </c>
      <c r="BE17" s="321">
        <f>BD17/AO17</f>
        <v>0.23740053050397877</v>
      </c>
      <c r="BF17" t="s">
        <v>151</v>
      </c>
      <c r="BG17" s="154">
        <f>Stats2015!N16</f>
        <v>11578</v>
      </c>
      <c r="BH17" s="318">
        <f>BG17-BA17</f>
        <v>2248</v>
      </c>
      <c r="BI17" s="323">
        <f>BH17/BA17</f>
        <v>0.24094319399785638</v>
      </c>
      <c r="BJ17" s="320">
        <f t="shared" si="38"/>
        <v>1352</v>
      </c>
      <c r="BK17" s="321">
        <f>BJ17/AU17</f>
        <v>0.13221200860551535</v>
      </c>
      <c r="BM17" s="154">
        <f>Stats2016!N16</f>
        <v>12627</v>
      </c>
      <c r="BN17" s="318">
        <f>BM17-BG17</f>
        <v>1049</v>
      </c>
      <c r="BO17" s="323">
        <f>BN17/BG17</f>
        <v>0.0906028675073415</v>
      </c>
      <c r="BP17" s="320">
        <f t="shared" si="39"/>
        <v>3297</v>
      </c>
      <c r="BQ17" s="321">
        <f>BP17/BA17</f>
        <v>0.35337620578778134</v>
      </c>
      <c r="BR17" t="s">
        <v>151</v>
      </c>
      <c r="BS17" s="154">
        <f>Stats2017!N16</f>
        <v>13091</v>
      </c>
      <c r="BT17" s="318">
        <f>BS17-BM17</f>
        <v>464</v>
      </c>
      <c r="BU17" s="323">
        <f>BT17/BM17</f>
        <v>0.03674665399540667</v>
      </c>
      <c r="BV17" s="320">
        <f t="shared" si="40"/>
        <v>1513</v>
      </c>
      <c r="BW17" s="321">
        <f>BV17/BG17</f>
        <v>0.13067887372603212</v>
      </c>
      <c r="BY17" s="161">
        <f>Stats2018!N16</f>
        <v>16274</v>
      </c>
      <c r="BZ17" s="318">
        <f>BY17-BS17</f>
        <v>3183</v>
      </c>
      <c r="CA17" s="323">
        <f>BZ17/BS17</f>
        <v>0.24314414483232755</v>
      </c>
      <c r="CB17" s="320">
        <f t="shared" si="41"/>
        <v>3647</v>
      </c>
      <c r="CC17" s="321">
        <f>CB17/BM17</f>
        <v>0.2888255325888968</v>
      </c>
    </row>
    <row r="18" spans="1:81" ht="14.25" thickBot="1" thickTop="1">
      <c r="A18" s="47" t="s">
        <v>42</v>
      </c>
      <c r="B18" s="50">
        <f>Stats2002!N10</f>
        <v>0</v>
      </c>
      <c r="C18" s="92">
        <f>Stats2003!O14</f>
        <v>44</v>
      </c>
      <c r="D18" s="48">
        <f>Stats2004!O14</f>
        <v>46</v>
      </c>
      <c r="E18" s="103">
        <f t="shared" si="42"/>
        <v>2</v>
      </c>
      <c r="F18" s="104">
        <f t="shared" si="43"/>
        <v>0.045454545454545456</v>
      </c>
      <c r="G18" s="50">
        <f>Stats2005!O16</f>
        <v>50</v>
      </c>
      <c r="H18" s="49">
        <f t="shared" si="44"/>
        <v>4</v>
      </c>
      <c r="I18" s="69">
        <f t="shared" si="45"/>
        <v>0.08695652173913043</v>
      </c>
      <c r="J18" s="154">
        <f>Stats2006!O16</f>
        <v>14</v>
      </c>
      <c r="K18" s="155">
        <f t="shared" si="46"/>
        <v>-36</v>
      </c>
      <c r="L18" s="156">
        <f t="shared" si="47"/>
        <v>-0.72</v>
      </c>
      <c r="M18" s="154">
        <f>Stats2007!O16</f>
        <v>7</v>
      </c>
      <c r="N18" s="155">
        <f t="shared" si="48"/>
        <v>-7</v>
      </c>
      <c r="O18" s="156">
        <f t="shared" si="49"/>
        <v>-0.5</v>
      </c>
      <c r="P18" s="145"/>
      <c r="Q18" s="154"/>
      <c r="R18" s="139"/>
      <c r="S18" s="141"/>
      <c r="T18" s="139"/>
      <c r="U18" s="140"/>
      <c r="V18" s="322"/>
      <c r="W18" s="154"/>
      <c r="X18" s="318"/>
      <c r="Y18" s="323"/>
      <c r="Z18" s="320"/>
      <c r="AA18" s="321"/>
      <c r="AC18" s="154"/>
      <c r="AD18" s="318"/>
      <c r="AE18" s="323"/>
      <c r="AF18" s="320"/>
      <c r="AG18" s="321"/>
      <c r="AI18" s="154"/>
      <c r="AJ18" s="318"/>
      <c r="AK18" s="323"/>
      <c r="AL18" s="320"/>
      <c r="AM18" s="321"/>
      <c r="AO18" s="154"/>
      <c r="AP18" s="318"/>
      <c r="AQ18" s="323"/>
      <c r="AR18" s="320">
        <f t="shared" si="35"/>
        <v>0</v>
      </c>
      <c r="AS18" s="321"/>
      <c r="AT18" t="s">
        <v>152</v>
      </c>
      <c r="AU18" s="154"/>
      <c r="AV18" s="318"/>
      <c r="AW18" s="323"/>
      <c r="AX18" s="320">
        <f t="shared" si="36"/>
        <v>0</v>
      </c>
      <c r="AY18" s="321"/>
      <c r="BA18" s="154"/>
      <c r="BB18" s="318"/>
      <c r="BC18" s="323"/>
      <c r="BD18" s="320">
        <f t="shared" si="37"/>
        <v>0</v>
      </c>
      <c r="BE18" s="321"/>
      <c r="BG18" s="154"/>
      <c r="BH18" s="318"/>
      <c r="BI18" s="323"/>
      <c r="BJ18" s="320">
        <f t="shared" si="38"/>
        <v>0</v>
      </c>
      <c r="BK18" s="321"/>
      <c r="BM18" s="154"/>
      <c r="BN18" s="318"/>
      <c r="BO18" s="323"/>
      <c r="BP18" s="320">
        <f t="shared" si="39"/>
        <v>0</v>
      </c>
      <c r="BQ18" s="321"/>
      <c r="BS18" s="154"/>
      <c r="BT18" s="318"/>
      <c r="BU18" s="323"/>
      <c r="BV18" s="320">
        <f t="shared" si="40"/>
        <v>0</v>
      </c>
      <c r="BW18" s="321"/>
      <c r="BY18" s="161"/>
      <c r="BZ18" s="318"/>
      <c r="CA18" s="323"/>
      <c r="CB18" s="320">
        <f t="shared" si="41"/>
        <v>0</v>
      </c>
      <c r="CC18" s="321"/>
    </row>
    <row r="19" spans="1:81" ht="14.25" thickBot="1" thickTop="1">
      <c r="A19" s="47" t="s">
        <v>9</v>
      </c>
      <c r="B19" s="50">
        <f>Stats2002!J10</f>
        <v>375</v>
      </c>
      <c r="C19" s="92">
        <f>Stats2003!J14</f>
        <v>123</v>
      </c>
      <c r="D19" s="48">
        <f>Stats2004!J14</f>
        <v>415</v>
      </c>
      <c r="E19" s="103">
        <f t="shared" si="42"/>
        <v>292</v>
      </c>
      <c r="F19" s="104">
        <f t="shared" si="43"/>
        <v>2.3739837398373984</v>
      </c>
      <c r="G19" s="50">
        <f>Stats2005!Q16</f>
        <v>248</v>
      </c>
      <c r="H19" s="49">
        <f t="shared" si="44"/>
        <v>-167</v>
      </c>
      <c r="I19" s="69">
        <f t="shared" si="45"/>
        <v>-0.40240963855421685</v>
      </c>
      <c r="J19" s="154">
        <f>Stats2006!Q16</f>
        <v>279</v>
      </c>
      <c r="K19" s="155">
        <f t="shared" si="46"/>
        <v>31</v>
      </c>
      <c r="L19" s="156">
        <f t="shared" si="47"/>
        <v>0.125</v>
      </c>
      <c r="M19" s="154">
        <f>Stats2007!Q16</f>
        <v>179</v>
      </c>
      <c r="N19" s="155">
        <f t="shared" si="48"/>
        <v>-100</v>
      </c>
      <c r="O19" s="156">
        <f t="shared" si="49"/>
        <v>-0.35842293906810035</v>
      </c>
      <c r="P19" s="145"/>
      <c r="Q19" s="154">
        <f>Stats2008!Q16</f>
        <v>238</v>
      </c>
      <c r="R19" s="139">
        <f t="shared" si="32"/>
        <v>59</v>
      </c>
      <c r="S19" s="141">
        <f t="shared" si="50"/>
        <v>0.329608938547486</v>
      </c>
      <c r="T19" s="139">
        <f t="shared" si="33"/>
        <v>-41</v>
      </c>
      <c r="U19" s="140">
        <f t="shared" si="34"/>
        <v>-0.1722689075630252</v>
      </c>
      <c r="V19" s="322" t="s">
        <v>121</v>
      </c>
      <c r="W19" s="154">
        <f>Stats2009!Q16</f>
        <v>460</v>
      </c>
      <c r="X19" s="318">
        <f aca="true" t="shared" si="51" ref="X19:X37">W19-Q19</f>
        <v>222</v>
      </c>
      <c r="Y19" s="323">
        <f aca="true" t="shared" si="52" ref="Y19:Y37">X19/R19</f>
        <v>3.76271186440678</v>
      </c>
      <c r="Z19" s="320">
        <f aca="true" t="shared" si="53" ref="Z19:Z37">W19-M19</f>
        <v>281</v>
      </c>
      <c r="AA19" s="321">
        <f aca="true" t="shared" si="54" ref="AA19:AA37">Z19/W19</f>
        <v>0.6108695652173913</v>
      </c>
      <c r="AC19" s="154">
        <f>Stats2010!Q16</f>
        <v>360</v>
      </c>
      <c r="AD19" s="318">
        <f aca="true" t="shared" si="55" ref="AD19:AD37">AC19-W19</f>
        <v>-100</v>
      </c>
      <c r="AE19" s="323">
        <f>AD19/W19</f>
        <v>-0.21739130434782608</v>
      </c>
      <c r="AF19" s="320">
        <f aca="true" t="shared" si="56" ref="AF19:AF37">AC19-Q19</f>
        <v>122</v>
      </c>
      <c r="AG19" s="321">
        <f aca="true" t="shared" si="57" ref="AG19:AG37">AF19/Q19</f>
        <v>0.5126050420168067</v>
      </c>
      <c r="AH19" t="s">
        <v>121</v>
      </c>
      <c r="AI19" s="154">
        <f>Stats2011!Q16</f>
        <v>497</v>
      </c>
      <c r="AJ19" s="318">
        <f aca="true" t="shared" si="58" ref="AJ19:AJ37">AI19-AC19</f>
        <v>137</v>
      </c>
      <c r="AK19" s="323">
        <f>AJ19/AC19</f>
        <v>0.38055555555555554</v>
      </c>
      <c r="AL19" s="320">
        <f aca="true" t="shared" si="59" ref="AL19:AL37">AI19-W19</f>
        <v>37</v>
      </c>
      <c r="AM19" s="321">
        <f aca="true" t="shared" si="60" ref="AM19:AM37">AL19/W19</f>
        <v>0.08043478260869565</v>
      </c>
      <c r="AO19" s="154">
        <f>Stats2012!Q16</f>
        <v>605</v>
      </c>
      <c r="AP19" s="318">
        <f aca="true" t="shared" si="61" ref="AP19:AP25">AO19-AI19</f>
        <v>108</v>
      </c>
      <c r="AQ19" s="323">
        <f aca="true" t="shared" si="62" ref="AQ19:AQ25">AP19/AI19</f>
        <v>0.21730382293762576</v>
      </c>
      <c r="AR19" s="320">
        <f t="shared" si="35"/>
        <v>245</v>
      </c>
      <c r="AS19" s="321">
        <f aca="true" t="shared" si="63" ref="AS19:AS25">AR19/AC19</f>
        <v>0.6805555555555556</v>
      </c>
      <c r="AT19" t="s">
        <v>153</v>
      </c>
      <c r="AU19" s="154">
        <f>Stats2013!Q16</f>
        <v>591</v>
      </c>
      <c r="AV19" s="318">
        <f aca="true" t="shared" si="64" ref="AV19:AV25">AU19-AO19</f>
        <v>-14</v>
      </c>
      <c r="AW19" s="323">
        <f aca="true" t="shared" si="65" ref="AW19:AW25">AV19/AO19</f>
        <v>-0.023140495867768594</v>
      </c>
      <c r="AX19" s="320">
        <f t="shared" si="36"/>
        <v>94</v>
      </c>
      <c r="AY19" s="321">
        <f aca="true" t="shared" si="66" ref="AY19:AY25">AX19/AI19</f>
        <v>0.1891348088531187</v>
      </c>
      <c r="AZ19" t="s">
        <v>153</v>
      </c>
      <c r="BA19" s="154">
        <f>Stats2014!Q16</f>
        <v>589</v>
      </c>
      <c r="BB19" s="318">
        <f aca="true" t="shared" si="67" ref="BB19:BB25">BA19-AU19</f>
        <v>-2</v>
      </c>
      <c r="BC19" s="323">
        <f aca="true" t="shared" si="68" ref="BC19:BC25">BB19/AU19</f>
        <v>-0.00338409475465313</v>
      </c>
      <c r="BD19" s="320">
        <f t="shared" si="37"/>
        <v>-16</v>
      </c>
      <c r="BE19" s="321">
        <f aca="true" t="shared" si="69" ref="BE19:BE25">BD19/AO19</f>
        <v>-0.026446280991735537</v>
      </c>
      <c r="BF19" t="s">
        <v>153</v>
      </c>
      <c r="BG19" s="154">
        <f>Stats2015!Q16</f>
        <v>605</v>
      </c>
      <c r="BH19" s="318">
        <f aca="true" t="shared" si="70" ref="BH19:BH25">BG19-BA19</f>
        <v>16</v>
      </c>
      <c r="BI19" s="323">
        <f aca="true" t="shared" si="71" ref="BI19:BI25">BH19/BA19</f>
        <v>0.027164685908319185</v>
      </c>
      <c r="BJ19" s="320">
        <f t="shared" si="38"/>
        <v>14</v>
      </c>
      <c r="BK19" s="321">
        <f aca="true" t="shared" si="72" ref="BK19:BK25">BJ19/AU19</f>
        <v>0.023688663282571912</v>
      </c>
      <c r="BM19" s="154">
        <f>Stats2016!Q16</f>
        <v>509</v>
      </c>
      <c r="BN19" s="318">
        <f aca="true" t="shared" si="73" ref="BN19:BN25">BM19-BG19</f>
        <v>-96</v>
      </c>
      <c r="BO19" s="323">
        <f aca="true" t="shared" si="74" ref="BO19:BO25">BN19/BG19</f>
        <v>-0.15867768595041323</v>
      </c>
      <c r="BP19" s="320">
        <f t="shared" si="39"/>
        <v>-80</v>
      </c>
      <c r="BQ19" s="321">
        <f aca="true" t="shared" si="75" ref="BQ19:BQ25">BP19/BA19</f>
        <v>-0.13582342954159593</v>
      </c>
      <c r="BR19" t="s">
        <v>153</v>
      </c>
      <c r="BS19" s="154">
        <f>Stats2017!Q16</f>
        <v>408</v>
      </c>
      <c r="BT19" s="318">
        <f aca="true" t="shared" si="76" ref="BT19:BT25">BS19-BM19</f>
        <v>-101</v>
      </c>
      <c r="BU19" s="323">
        <f aca="true" t="shared" si="77" ref="BU19:BU25">BT19/BM19</f>
        <v>-0.19842829076620824</v>
      </c>
      <c r="BV19" s="320">
        <f t="shared" si="40"/>
        <v>-197</v>
      </c>
      <c r="BW19" s="321">
        <f aca="true" t="shared" si="78" ref="BW19:BW25">BV19/BG19</f>
        <v>-0.3256198347107438</v>
      </c>
      <c r="BY19" s="161">
        <f>Stats2018!P16</f>
        <v>311</v>
      </c>
      <c r="BZ19" s="318">
        <f aca="true" t="shared" si="79" ref="BZ19:BZ25">BY19-BS19</f>
        <v>-97</v>
      </c>
      <c r="CA19" s="323">
        <f aca="true" t="shared" si="80" ref="CA19:CA25">BZ19/BS19</f>
        <v>-0.23774509803921567</v>
      </c>
      <c r="CB19" s="320">
        <f t="shared" si="41"/>
        <v>-198</v>
      </c>
      <c r="CC19" s="321">
        <f aca="true" t="shared" si="81" ref="CC19:CC25">CB19/BM19</f>
        <v>-0.3889980353634578</v>
      </c>
    </row>
    <row r="20" spans="1:81" ht="14.25" thickBot="1" thickTop="1">
      <c r="A20" s="47" t="s">
        <v>10</v>
      </c>
      <c r="B20" s="50">
        <f>Stats2002!K10</f>
        <v>41</v>
      </c>
      <c r="C20" s="92">
        <f>Stats2003!K14</f>
        <v>23</v>
      </c>
      <c r="D20" s="48">
        <f>Stats2004!K14</f>
        <v>46</v>
      </c>
      <c r="E20" s="103">
        <f t="shared" si="42"/>
        <v>23</v>
      </c>
      <c r="F20" s="104">
        <f t="shared" si="43"/>
        <v>1</v>
      </c>
      <c r="G20" s="50">
        <f>Stats2005!R16</f>
        <v>27</v>
      </c>
      <c r="H20" s="49">
        <f t="shared" si="44"/>
        <v>-19</v>
      </c>
      <c r="I20" s="69">
        <f t="shared" si="45"/>
        <v>-0.41304347826086957</v>
      </c>
      <c r="J20" s="154">
        <f>Stats2006!R16</f>
        <v>26</v>
      </c>
      <c r="K20" s="155">
        <f t="shared" si="46"/>
        <v>-1</v>
      </c>
      <c r="L20" s="156">
        <f t="shared" si="47"/>
        <v>-0.037037037037037035</v>
      </c>
      <c r="M20" s="154">
        <f>Stats2007!R16</f>
        <v>28</v>
      </c>
      <c r="N20" s="155">
        <f t="shared" si="48"/>
        <v>2</v>
      </c>
      <c r="O20" s="156">
        <f t="shared" si="49"/>
        <v>0.07692307692307693</v>
      </c>
      <c r="P20" s="145"/>
      <c r="Q20" s="154">
        <f>Stats2008!R16</f>
        <v>43</v>
      </c>
      <c r="R20" s="139">
        <f t="shared" si="32"/>
        <v>15</v>
      </c>
      <c r="S20" s="141">
        <f t="shared" si="50"/>
        <v>0.5357142857142857</v>
      </c>
      <c r="T20" s="139">
        <f t="shared" si="33"/>
        <v>17</v>
      </c>
      <c r="U20" s="140">
        <f t="shared" si="34"/>
        <v>0.3953488372093023</v>
      </c>
      <c r="V20" s="322" t="s">
        <v>122</v>
      </c>
      <c r="W20" s="154">
        <f>Stats2009!R16</f>
        <v>30</v>
      </c>
      <c r="X20" s="318">
        <f t="shared" si="51"/>
        <v>-13</v>
      </c>
      <c r="Y20" s="323">
        <f t="shared" si="52"/>
        <v>-0.8666666666666667</v>
      </c>
      <c r="Z20" s="320">
        <f t="shared" si="53"/>
        <v>2</v>
      </c>
      <c r="AA20" s="321">
        <f t="shared" si="54"/>
        <v>0.06666666666666667</v>
      </c>
      <c r="AC20" s="154">
        <f>Stats2010!R16</f>
        <v>18</v>
      </c>
      <c r="AD20" s="318">
        <f t="shared" si="55"/>
        <v>-12</v>
      </c>
      <c r="AE20" s="323">
        <f>AD20/W20</f>
        <v>-0.4</v>
      </c>
      <c r="AF20" s="320">
        <f t="shared" si="56"/>
        <v>-25</v>
      </c>
      <c r="AG20" s="321">
        <f t="shared" si="57"/>
        <v>-0.5813953488372093</v>
      </c>
      <c r="AH20" t="s">
        <v>122</v>
      </c>
      <c r="AI20" s="154">
        <f>Stats2011!R16</f>
        <v>21</v>
      </c>
      <c r="AJ20" s="318">
        <f t="shared" si="58"/>
        <v>3</v>
      </c>
      <c r="AK20" s="323">
        <f>AJ20/AC20</f>
        <v>0.16666666666666666</v>
      </c>
      <c r="AL20" s="320">
        <f t="shared" si="59"/>
        <v>-9</v>
      </c>
      <c r="AM20" s="321">
        <f t="shared" si="60"/>
        <v>-0.3</v>
      </c>
      <c r="AO20" s="154">
        <f>Stats2012!R16</f>
        <v>19</v>
      </c>
      <c r="AP20" s="318">
        <f t="shared" si="61"/>
        <v>-2</v>
      </c>
      <c r="AQ20" s="323">
        <f t="shared" si="62"/>
        <v>-0.09523809523809523</v>
      </c>
      <c r="AR20" s="320">
        <f t="shared" si="35"/>
        <v>1</v>
      </c>
      <c r="AS20" s="321">
        <f t="shared" si="63"/>
        <v>0.05555555555555555</v>
      </c>
      <c r="AT20" t="s">
        <v>154</v>
      </c>
      <c r="AU20" s="154">
        <f>Stats2013!R16</f>
        <v>21</v>
      </c>
      <c r="AV20" s="318">
        <f t="shared" si="64"/>
        <v>2</v>
      </c>
      <c r="AW20" s="323">
        <f t="shared" si="65"/>
        <v>0.10526315789473684</v>
      </c>
      <c r="AX20" s="320">
        <f t="shared" si="36"/>
        <v>0</v>
      </c>
      <c r="AY20" s="321">
        <f t="shared" si="66"/>
        <v>0</v>
      </c>
      <c r="AZ20" t="s">
        <v>154</v>
      </c>
      <c r="BA20" s="154">
        <f>Stats2014!R16</f>
        <v>12</v>
      </c>
      <c r="BB20" s="318">
        <f t="shared" si="67"/>
        <v>-9</v>
      </c>
      <c r="BC20" s="323">
        <f t="shared" si="68"/>
        <v>-0.42857142857142855</v>
      </c>
      <c r="BD20" s="320">
        <f t="shared" si="37"/>
        <v>-7</v>
      </c>
      <c r="BE20" s="321">
        <f t="shared" si="69"/>
        <v>-0.3684210526315789</v>
      </c>
      <c r="BF20" t="s">
        <v>154</v>
      </c>
      <c r="BG20" s="154">
        <f>Stats2015!R16</f>
        <v>24</v>
      </c>
      <c r="BH20" s="318">
        <f t="shared" si="70"/>
        <v>12</v>
      </c>
      <c r="BI20" s="323">
        <f t="shared" si="71"/>
        <v>1</v>
      </c>
      <c r="BJ20" s="320">
        <f t="shared" si="38"/>
        <v>3</v>
      </c>
      <c r="BK20" s="321">
        <f t="shared" si="72"/>
        <v>0.14285714285714285</v>
      </c>
      <c r="BM20" s="154">
        <f>Stats2016!R16</f>
        <v>46</v>
      </c>
      <c r="BN20" s="318">
        <f t="shared" si="73"/>
        <v>22</v>
      </c>
      <c r="BO20" s="323">
        <f t="shared" si="74"/>
        <v>0.9166666666666666</v>
      </c>
      <c r="BP20" s="320">
        <f t="shared" si="39"/>
        <v>34</v>
      </c>
      <c r="BQ20" s="321">
        <f t="shared" si="75"/>
        <v>2.8333333333333335</v>
      </c>
      <c r="BR20" t="s">
        <v>154</v>
      </c>
      <c r="BS20" s="154">
        <f>Stats2017!R16</f>
        <v>31</v>
      </c>
      <c r="BT20" s="318">
        <f t="shared" si="76"/>
        <v>-15</v>
      </c>
      <c r="BU20" s="323">
        <f t="shared" si="77"/>
        <v>-0.32608695652173914</v>
      </c>
      <c r="BV20" s="320">
        <f t="shared" si="40"/>
        <v>7</v>
      </c>
      <c r="BW20" s="321">
        <f t="shared" si="78"/>
        <v>0.2916666666666667</v>
      </c>
      <c r="BY20" s="161">
        <f>Stats2018!Q16</f>
        <v>28</v>
      </c>
      <c r="BZ20" s="318">
        <f t="shared" si="79"/>
        <v>-3</v>
      </c>
      <c r="CA20" s="323">
        <f t="shared" si="80"/>
        <v>-0.0967741935483871</v>
      </c>
      <c r="CB20" s="320">
        <f t="shared" si="41"/>
        <v>-18</v>
      </c>
      <c r="CC20" s="321">
        <f t="shared" si="81"/>
        <v>-0.391304347826087</v>
      </c>
    </row>
    <row r="21" spans="1:81" ht="14.25" thickBot="1" thickTop="1">
      <c r="A21" s="26" t="s">
        <v>11</v>
      </c>
      <c r="B21" s="32">
        <f>Stats2002!L10</f>
        <v>95</v>
      </c>
      <c r="C21" s="96">
        <f>Stats2003!L14</f>
        <v>80</v>
      </c>
      <c r="D21" s="33">
        <f>Stats2004!L14</f>
        <v>79</v>
      </c>
      <c r="E21" s="109">
        <f t="shared" si="42"/>
        <v>-1</v>
      </c>
      <c r="F21" s="110">
        <f t="shared" si="43"/>
        <v>-0.0125</v>
      </c>
      <c r="G21" s="32">
        <f>Stats2005!S16</f>
        <v>112</v>
      </c>
      <c r="H21" s="77">
        <f t="shared" si="44"/>
        <v>33</v>
      </c>
      <c r="I21" s="78">
        <f t="shared" si="45"/>
        <v>0.4177215189873418</v>
      </c>
      <c r="J21" s="168">
        <f>Stats2006!S16</f>
        <v>85</v>
      </c>
      <c r="K21" s="164">
        <f t="shared" si="46"/>
        <v>-27</v>
      </c>
      <c r="L21" s="165">
        <f t="shared" si="47"/>
        <v>-0.24107142857142858</v>
      </c>
      <c r="M21" s="168">
        <f>Stats2007!S16</f>
        <v>296</v>
      </c>
      <c r="N21" s="164">
        <f t="shared" si="48"/>
        <v>211</v>
      </c>
      <c r="O21" s="165">
        <f t="shared" si="49"/>
        <v>2.4823529411764707</v>
      </c>
      <c r="P21" s="145"/>
      <c r="Q21" s="168">
        <f>Stats2008!S16</f>
        <v>314</v>
      </c>
      <c r="R21" s="139">
        <f t="shared" si="32"/>
        <v>18</v>
      </c>
      <c r="S21" s="141">
        <f t="shared" si="50"/>
        <v>0.060810810810810814</v>
      </c>
      <c r="T21" s="139">
        <f t="shared" si="33"/>
        <v>229</v>
      </c>
      <c r="U21" s="140">
        <f t="shared" si="34"/>
        <v>0.7292993630573248</v>
      </c>
      <c r="V21" s="322" t="s">
        <v>123</v>
      </c>
      <c r="W21" s="168">
        <f>Stats2009!S16</f>
        <v>804</v>
      </c>
      <c r="X21" s="318">
        <f t="shared" si="51"/>
        <v>490</v>
      </c>
      <c r="Y21" s="323">
        <f t="shared" si="52"/>
        <v>27.22222222222222</v>
      </c>
      <c r="Z21" s="320">
        <f t="shared" si="53"/>
        <v>508</v>
      </c>
      <c r="AA21" s="321">
        <f t="shared" si="54"/>
        <v>0.6318407960199005</v>
      </c>
      <c r="AC21" s="168">
        <f>Stats2010!S16</f>
        <v>1409</v>
      </c>
      <c r="AD21" s="318">
        <f t="shared" si="55"/>
        <v>605</v>
      </c>
      <c r="AE21" s="323">
        <f>AD21/W21</f>
        <v>0.7524875621890548</v>
      </c>
      <c r="AF21" s="320">
        <f t="shared" si="56"/>
        <v>1095</v>
      </c>
      <c r="AG21" s="321">
        <f t="shared" si="57"/>
        <v>3.4872611464968153</v>
      </c>
      <c r="AH21" t="s">
        <v>123</v>
      </c>
      <c r="AI21" s="168">
        <f>Stats2011!S16</f>
        <v>1063</v>
      </c>
      <c r="AJ21" s="318">
        <f t="shared" si="58"/>
        <v>-346</v>
      </c>
      <c r="AK21" s="323">
        <f>AJ21/AC21</f>
        <v>-0.24556422995031937</v>
      </c>
      <c r="AL21" s="320">
        <f t="shared" si="59"/>
        <v>259</v>
      </c>
      <c r="AM21" s="321">
        <f t="shared" si="60"/>
        <v>0.32213930348258707</v>
      </c>
      <c r="AO21" s="168">
        <f>Stats2012!S16</f>
        <v>1163</v>
      </c>
      <c r="AP21" s="318">
        <f t="shared" si="61"/>
        <v>100</v>
      </c>
      <c r="AQ21" s="323">
        <f t="shared" si="62"/>
        <v>0.09407337723424271</v>
      </c>
      <c r="AR21" s="320">
        <f t="shared" si="35"/>
        <v>-246</v>
      </c>
      <c r="AS21" s="321">
        <f t="shared" si="63"/>
        <v>-0.17459190915542938</v>
      </c>
      <c r="AT21" t="s">
        <v>155</v>
      </c>
      <c r="AU21" s="168">
        <f>Stats2013!S16</f>
        <v>926</v>
      </c>
      <c r="AV21" s="318">
        <f t="shared" si="64"/>
        <v>-237</v>
      </c>
      <c r="AW21" s="323">
        <f t="shared" si="65"/>
        <v>-0.20378331900257954</v>
      </c>
      <c r="AX21" s="320">
        <f t="shared" si="36"/>
        <v>-137</v>
      </c>
      <c r="AY21" s="321">
        <f t="shared" si="66"/>
        <v>-0.1288805268109125</v>
      </c>
      <c r="AZ21" t="s">
        <v>155</v>
      </c>
      <c r="BA21" s="168">
        <f>Stats2014!S16</f>
        <v>626</v>
      </c>
      <c r="BB21" s="318">
        <f t="shared" si="67"/>
        <v>-300</v>
      </c>
      <c r="BC21" s="323">
        <f t="shared" si="68"/>
        <v>-0.32397408207343414</v>
      </c>
      <c r="BD21" s="320">
        <f t="shared" si="37"/>
        <v>-537</v>
      </c>
      <c r="BE21" s="321">
        <f t="shared" si="69"/>
        <v>-0.46173688736027513</v>
      </c>
      <c r="BF21" t="s">
        <v>155</v>
      </c>
      <c r="BG21" s="168">
        <f>Stats2015!S16</f>
        <v>890</v>
      </c>
      <c r="BH21" s="318">
        <f t="shared" si="70"/>
        <v>264</v>
      </c>
      <c r="BI21" s="323">
        <f t="shared" si="71"/>
        <v>0.4217252396166134</v>
      </c>
      <c r="BJ21" s="320">
        <f t="shared" si="38"/>
        <v>-36</v>
      </c>
      <c r="BK21" s="321">
        <f t="shared" si="72"/>
        <v>-0.038876889848812095</v>
      </c>
      <c r="BM21" s="168">
        <f>Stats2016!S16</f>
        <v>637</v>
      </c>
      <c r="BN21" s="318">
        <f t="shared" si="73"/>
        <v>-253</v>
      </c>
      <c r="BO21" s="323">
        <f t="shared" si="74"/>
        <v>-0.2842696629213483</v>
      </c>
      <c r="BP21" s="320">
        <f t="shared" si="39"/>
        <v>11</v>
      </c>
      <c r="BQ21" s="321">
        <f t="shared" si="75"/>
        <v>0.01757188498402556</v>
      </c>
      <c r="BR21" t="s">
        <v>155</v>
      </c>
      <c r="BS21" s="168">
        <f>Stats2017!S16</f>
        <v>819</v>
      </c>
      <c r="BT21" s="318">
        <f t="shared" si="76"/>
        <v>182</v>
      </c>
      <c r="BU21" s="323">
        <f t="shared" si="77"/>
        <v>0.2857142857142857</v>
      </c>
      <c r="BV21" s="320">
        <f t="shared" si="40"/>
        <v>-71</v>
      </c>
      <c r="BW21" s="321">
        <f t="shared" si="78"/>
        <v>-0.07977528089887641</v>
      </c>
      <c r="BY21" s="161">
        <f>Stats2018!R16</f>
        <v>1340</v>
      </c>
      <c r="BZ21" s="318">
        <f t="shared" si="79"/>
        <v>521</v>
      </c>
      <c r="CA21" s="323">
        <f t="shared" si="80"/>
        <v>0.6361416361416361</v>
      </c>
      <c r="CB21" s="320">
        <f t="shared" si="41"/>
        <v>703</v>
      </c>
      <c r="CC21" s="321">
        <f t="shared" si="81"/>
        <v>1.1036106750392465</v>
      </c>
    </row>
    <row r="22" spans="1:81" ht="14.25" thickBot="1" thickTop="1">
      <c r="A22" s="66" t="s">
        <v>43</v>
      </c>
      <c r="B22" s="40">
        <f>SUM(B4:B21)</f>
        <v>22783</v>
      </c>
      <c r="C22" s="97">
        <f>SUM(C4:C21)</f>
        <v>33848</v>
      </c>
      <c r="D22" s="40">
        <f>SUM(D4:D21)</f>
        <v>58157</v>
      </c>
      <c r="E22" s="111">
        <f>D22-C22</f>
        <v>24309</v>
      </c>
      <c r="F22" s="112">
        <f>E22/C22</f>
        <v>0.7181812810210352</v>
      </c>
      <c r="G22" s="41">
        <f>SUM(G4:G21)</f>
        <v>62201</v>
      </c>
      <c r="H22" s="44">
        <f>G22-D22</f>
        <v>4044</v>
      </c>
      <c r="I22" s="71">
        <f t="shared" si="45"/>
        <v>0.06953591141221177</v>
      </c>
      <c r="J22" s="41">
        <f>SUM(J4:J21)</f>
        <v>68471</v>
      </c>
      <c r="K22" s="179">
        <f t="shared" si="46"/>
        <v>6270</v>
      </c>
      <c r="L22" s="208">
        <f t="shared" si="47"/>
        <v>0.10080223790614298</v>
      </c>
      <c r="M22" s="209">
        <f>SUM(M4:M21)</f>
        <v>88844</v>
      </c>
      <c r="N22" s="210">
        <f t="shared" si="48"/>
        <v>20373</v>
      </c>
      <c r="O22" s="208">
        <f t="shared" si="49"/>
        <v>0.2975420250909144</v>
      </c>
      <c r="P22" s="211"/>
      <c r="Q22" s="209">
        <f>Stats2008!T16</f>
        <v>105813</v>
      </c>
      <c r="R22" s="212">
        <f t="shared" si="32"/>
        <v>16969</v>
      </c>
      <c r="S22" s="213">
        <f t="shared" si="50"/>
        <v>0.19099770384043943</v>
      </c>
      <c r="T22" s="139">
        <f t="shared" si="33"/>
        <v>37342</v>
      </c>
      <c r="U22" s="140">
        <f t="shared" si="34"/>
        <v>0.3529055976108796</v>
      </c>
      <c r="V22" s="322" t="s">
        <v>124</v>
      </c>
      <c r="W22" s="209">
        <f>Stats2009!T16</f>
        <v>136617</v>
      </c>
      <c r="X22" s="212">
        <f t="shared" si="51"/>
        <v>30804</v>
      </c>
      <c r="Y22" s="213">
        <f t="shared" si="52"/>
        <v>1.8153102716718723</v>
      </c>
      <c r="Z22" s="212">
        <f t="shared" si="53"/>
        <v>47773</v>
      </c>
      <c r="AA22" s="324">
        <f t="shared" si="54"/>
        <v>0.3496856174560999</v>
      </c>
      <c r="AC22" s="209">
        <f>Stats2010!T16</f>
        <v>154600</v>
      </c>
      <c r="AD22" s="212">
        <f t="shared" si="55"/>
        <v>17983</v>
      </c>
      <c r="AE22" s="213">
        <f>AD22/W22</f>
        <v>0.1316307633749826</v>
      </c>
      <c r="AF22" s="212">
        <f t="shared" si="56"/>
        <v>48787</v>
      </c>
      <c r="AG22" s="324">
        <f t="shared" si="57"/>
        <v>0.46106811072363507</v>
      </c>
      <c r="AH22" t="s">
        <v>124</v>
      </c>
      <c r="AI22" s="209">
        <f>Stats2011!T16</f>
        <v>172616</v>
      </c>
      <c r="AJ22" s="212">
        <f t="shared" si="58"/>
        <v>18016</v>
      </c>
      <c r="AK22" s="213">
        <f>AJ22/AC22</f>
        <v>0.11653298835705045</v>
      </c>
      <c r="AL22" s="212">
        <f t="shared" si="59"/>
        <v>35999</v>
      </c>
      <c r="AM22" s="324">
        <f t="shared" si="60"/>
        <v>0.26350307794783956</v>
      </c>
      <c r="AO22" s="209">
        <f>Stats2012!T16</f>
        <v>176504</v>
      </c>
      <c r="AP22" s="212">
        <f t="shared" si="61"/>
        <v>3888</v>
      </c>
      <c r="AQ22" s="213">
        <f t="shared" si="62"/>
        <v>0.022523983871715253</v>
      </c>
      <c r="AR22" s="320">
        <f t="shared" si="35"/>
        <v>21904</v>
      </c>
      <c r="AS22" s="324">
        <f t="shared" si="63"/>
        <v>0.1416817593790427</v>
      </c>
      <c r="AT22" t="s">
        <v>156</v>
      </c>
      <c r="AU22" s="209">
        <f>Stats2013!T16</f>
        <v>172794</v>
      </c>
      <c r="AV22" s="212">
        <f t="shared" si="64"/>
        <v>-3710</v>
      </c>
      <c r="AW22" s="213">
        <f t="shared" si="65"/>
        <v>-0.021019353669038662</v>
      </c>
      <c r="AX22" s="320">
        <f t="shared" si="36"/>
        <v>178</v>
      </c>
      <c r="AY22" s="324">
        <f t="shared" si="66"/>
        <v>0.0010311906196412847</v>
      </c>
      <c r="AZ22" t="s">
        <v>156</v>
      </c>
      <c r="BA22" s="209">
        <f>Stats2014!T16</f>
        <v>162479</v>
      </c>
      <c r="BB22" s="212">
        <f t="shared" si="67"/>
        <v>-10315</v>
      </c>
      <c r="BC22" s="213">
        <f t="shared" si="68"/>
        <v>-0.05969535979258539</v>
      </c>
      <c r="BD22" s="320">
        <f t="shared" si="37"/>
        <v>-14025</v>
      </c>
      <c r="BE22" s="324">
        <f t="shared" si="69"/>
        <v>-0.0794599555817432</v>
      </c>
      <c r="BF22" t="s">
        <v>156</v>
      </c>
      <c r="BG22" s="209">
        <f>Stats2015!T16</f>
        <v>170680</v>
      </c>
      <c r="BH22" s="212">
        <f t="shared" si="70"/>
        <v>8201</v>
      </c>
      <c r="BI22" s="213">
        <f t="shared" si="71"/>
        <v>0.05047421512933979</v>
      </c>
      <c r="BJ22" s="320">
        <f t="shared" si="38"/>
        <v>-2114</v>
      </c>
      <c r="BK22" s="324">
        <f t="shared" si="72"/>
        <v>-0.012234221095639895</v>
      </c>
      <c r="BM22" s="209">
        <f>Stats2016!T16</f>
        <v>170801</v>
      </c>
      <c r="BN22" s="212">
        <f t="shared" si="73"/>
        <v>121</v>
      </c>
      <c r="BO22" s="213">
        <f t="shared" si="74"/>
        <v>0.0007089289899226623</v>
      </c>
      <c r="BP22" s="320">
        <f t="shared" si="39"/>
        <v>8322</v>
      </c>
      <c r="BQ22" s="324">
        <f t="shared" si="75"/>
        <v>0.051218926753611234</v>
      </c>
      <c r="BR22" t="s">
        <v>156</v>
      </c>
      <c r="BS22" s="209">
        <f>Stats2017!T16</f>
        <v>173052</v>
      </c>
      <c r="BT22" s="212">
        <f t="shared" si="76"/>
        <v>2251</v>
      </c>
      <c r="BU22" s="213">
        <f t="shared" si="77"/>
        <v>0.013179079747776653</v>
      </c>
      <c r="BV22" s="320">
        <f t="shared" si="40"/>
        <v>2372</v>
      </c>
      <c r="BW22" s="324">
        <f t="shared" si="78"/>
        <v>0.013897351769393017</v>
      </c>
      <c r="BY22" s="209">
        <f>Stats2018!S16</f>
        <v>184731</v>
      </c>
      <c r="BZ22" s="212">
        <f t="shared" si="79"/>
        <v>11679</v>
      </c>
      <c r="CA22" s="213">
        <f t="shared" si="80"/>
        <v>0.06748838499410582</v>
      </c>
      <c r="CB22" s="320">
        <f t="shared" si="41"/>
        <v>13930</v>
      </c>
      <c r="CC22" s="324">
        <f t="shared" si="81"/>
        <v>0.08155689954976844</v>
      </c>
    </row>
    <row r="23" spans="1:81" ht="14.25" thickBot="1" thickTop="1">
      <c r="A23" s="24" t="s">
        <v>12</v>
      </c>
      <c r="B23" s="132" t="s">
        <v>56</v>
      </c>
      <c r="C23" s="98">
        <f>Stats2003!M14</f>
        <v>123</v>
      </c>
      <c r="D23" s="35">
        <f>Stats2004!M14</f>
        <v>220</v>
      </c>
      <c r="E23" s="113">
        <f aca="true" t="shared" si="82" ref="E23:E30">D23-C23</f>
        <v>97</v>
      </c>
      <c r="F23" s="114">
        <f aca="true" t="shared" si="83" ref="F23:F31">E23/C23</f>
        <v>0.7886178861788617</v>
      </c>
      <c r="G23" s="34">
        <f>Stats2005!U16</f>
        <v>321</v>
      </c>
      <c r="H23" s="79">
        <f aca="true" t="shared" si="84" ref="H23:H30">G23-D23</f>
        <v>101</v>
      </c>
      <c r="I23" s="80">
        <f aca="true" t="shared" si="85" ref="I23:I34">H23/D23</f>
        <v>0.4590909090909091</v>
      </c>
      <c r="J23" s="169">
        <f>Stats2006!U16</f>
        <v>139</v>
      </c>
      <c r="K23" s="162">
        <f t="shared" si="46"/>
        <v>-182</v>
      </c>
      <c r="L23" s="163">
        <f t="shared" si="47"/>
        <v>-0.5669781931464174</v>
      </c>
      <c r="M23" s="169">
        <f>Stats2007!U16</f>
        <v>147</v>
      </c>
      <c r="N23" s="162">
        <f t="shared" si="48"/>
        <v>8</v>
      </c>
      <c r="O23" s="163">
        <f t="shared" si="49"/>
        <v>0.05755395683453238</v>
      </c>
      <c r="P23" s="145"/>
      <c r="Q23" s="168">
        <f>Stats2008!U16</f>
        <v>91</v>
      </c>
      <c r="R23" s="139">
        <f t="shared" si="32"/>
        <v>-56</v>
      </c>
      <c r="S23" s="141">
        <f t="shared" si="50"/>
        <v>-0.38095238095238093</v>
      </c>
      <c r="T23" s="139">
        <f t="shared" si="33"/>
        <v>-48</v>
      </c>
      <c r="U23" s="140">
        <f t="shared" si="34"/>
        <v>-0.5274725274725275</v>
      </c>
      <c r="V23" s="322" t="s">
        <v>125</v>
      </c>
      <c r="W23" s="168">
        <f>Stats2009!U16</f>
        <v>53</v>
      </c>
      <c r="X23" s="318">
        <f t="shared" si="51"/>
        <v>-38</v>
      </c>
      <c r="Y23" s="323">
        <f t="shared" si="52"/>
        <v>0.6785714285714286</v>
      </c>
      <c r="Z23" s="320">
        <f t="shared" si="53"/>
        <v>-94</v>
      </c>
      <c r="AA23" s="321">
        <f t="shared" si="54"/>
        <v>-1.7735849056603774</v>
      </c>
      <c r="AC23" s="168">
        <f>Stats2010!U16</f>
        <v>77</v>
      </c>
      <c r="AD23" s="318">
        <f t="shared" si="55"/>
        <v>24</v>
      </c>
      <c r="AE23" s="323">
        <f aca="true" t="shared" si="86" ref="AE23:AE37">AD23/W23</f>
        <v>0.4528301886792453</v>
      </c>
      <c r="AF23" s="320">
        <f t="shared" si="56"/>
        <v>-14</v>
      </c>
      <c r="AG23" s="321">
        <f t="shared" si="57"/>
        <v>-0.15384615384615385</v>
      </c>
      <c r="AH23" t="s">
        <v>125</v>
      </c>
      <c r="AI23" s="168">
        <f>Stats2011!U16</f>
        <v>33</v>
      </c>
      <c r="AJ23" s="318">
        <f t="shared" si="58"/>
        <v>-44</v>
      </c>
      <c r="AK23" s="323">
        <f aca="true" t="shared" si="87" ref="AK23:AK37">AJ23/AC23</f>
        <v>-0.5714285714285714</v>
      </c>
      <c r="AL23" s="320">
        <f t="shared" si="59"/>
        <v>-20</v>
      </c>
      <c r="AM23" s="321">
        <f t="shared" si="60"/>
        <v>-0.37735849056603776</v>
      </c>
      <c r="AO23" s="168">
        <f>Stats2012!U16</f>
        <v>34</v>
      </c>
      <c r="AP23" s="318">
        <f t="shared" si="61"/>
        <v>1</v>
      </c>
      <c r="AQ23" s="323">
        <f t="shared" si="62"/>
        <v>0.030303030303030304</v>
      </c>
      <c r="AR23" s="320">
        <f t="shared" si="35"/>
        <v>-43</v>
      </c>
      <c r="AS23" s="321">
        <f t="shared" si="63"/>
        <v>-0.5584415584415584</v>
      </c>
      <c r="AT23" t="s">
        <v>157</v>
      </c>
      <c r="AU23" s="168">
        <f>Stats2013!U16</f>
        <v>28</v>
      </c>
      <c r="AV23" s="318">
        <f t="shared" si="64"/>
        <v>-6</v>
      </c>
      <c r="AW23" s="323">
        <f t="shared" si="65"/>
        <v>-0.17647058823529413</v>
      </c>
      <c r="AX23" s="320">
        <f t="shared" si="36"/>
        <v>-5</v>
      </c>
      <c r="AY23" s="321">
        <f t="shared" si="66"/>
        <v>-0.15151515151515152</v>
      </c>
      <c r="AZ23" t="s">
        <v>157</v>
      </c>
      <c r="BA23" s="168">
        <f>Stats2014!U16</f>
        <v>59</v>
      </c>
      <c r="BB23" s="318">
        <f t="shared" si="67"/>
        <v>31</v>
      </c>
      <c r="BC23" s="323">
        <f t="shared" si="68"/>
        <v>1.1071428571428572</v>
      </c>
      <c r="BD23" s="320">
        <f t="shared" si="37"/>
        <v>25</v>
      </c>
      <c r="BE23" s="321">
        <f t="shared" si="69"/>
        <v>0.7352941176470589</v>
      </c>
      <c r="BF23" t="s">
        <v>157</v>
      </c>
      <c r="BG23" s="168">
        <f>Stats2015!U16</f>
        <v>47</v>
      </c>
      <c r="BH23" s="318">
        <f t="shared" si="70"/>
        <v>-12</v>
      </c>
      <c r="BI23" s="323">
        <f t="shared" si="71"/>
        <v>-0.2033898305084746</v>
      </c>
      <c r="BJ23" s="320">
        <f t="shared" si="38"/>
        <v>19</v>
      </c>
      <c r="BK23" s="321">
        <f t="shared" si="72"/>
        <v>0.6785714285714286</v>
      </c>
      <c r="BM23" s="168">
        <f>Stats2016!U16</f>
        <v>97</v>
      </c>
      <c r="BN23" s="318">
        <f t="shared" si="73"/>
        <v>50</v>
      </c>
      <c r="BO23" s="323">
        <f t="shared" si="74"/>
        <v>1.0638297872340425</v>
      </c>
      <c r="BP23" s="320">
        <f t="shared" si="39"/>
        <v>38</v>
      </c>
      <c r="BQ23" s="321">
        <f t="shared" si="75"/>
        <v>0.6440677966101694</v>
      </c>
      <c r="BR23" t="s">
        <v>157</v>
      </c>
      <c r="BS23" s="168">
        <f>Stats2017!U16</f>
        <v>131</v>
      </c>
      <c r="BT23" s="318">
        <f t="shared" si="76"/>
        <v>34</v>
      </c>
      <c r="BU23" s="323">
        <f t="shared" si="77"/>
        <v>0.35051546391752575</v>
      </c>
      <c r="BV23" s="320">
        <f t="shared" si="40"/>
        <v>84</v>
      </c>
      <c r="BW23" s="321">
        <f t="shared" si="78"/>
        <v>1.7872340425531914</v>
      </c>
      <c r="BY23" s="168">
        <f>Stats2018!T16</f>
        <v>168</v>
      </c>
      <c r="BZ23" s="318">
        <f t="shared" si="79"/>
        <v>37</v>
      </c>
      <c r="CA23" s="323">
        <f t="shared" si="80"/>
        <v>0.2824427480916031</v>
      </c>
      <c r="CB23" s="320">
        <f t="shared" si="41"/>
        <v>71</v>
      </c>
      <c r="CC23" s="321">
        <f t="shared" si="81"/>
        <v>0.7319587628865979</v>
      </c>
    </row>
    <row r="24" spans="1:81" ht="14.25" thickBot="1" thickTop="1">
      <c r="A24" s="47" t="s">
        <v>13</v>
      </c>
      <c r="B24" s="131" t="s">
        <v>56</v>
      </c>
      <c r="C24" s="128" t="s">
        <v>56</v>
      </c>
      <c r="D24" s="48">
        <f>Stats2004!N14</f>
        <v>2052</v>
      </c>
      <c r="E24" s="81" t="s">
        <v>56</v>
      </c>
      <c r="F24" s="88" t="s">
        <v>56</v>
      </c>
      <c r="G24" s="50">
        <f>Stats2005!V16</f>
        <v>2288</v>
      </c>
      <c r="H24" s="49">
        <f t="shared" si="84"/>
        <v>236</v>
      </c>
      <c r="I24" s="69">
        <f t="shared" si="85"/>
        <v>0.11500974658869395</v>
      </c>
      <c r="J24" s="154">
        <f>Stats2006!V16</f>
        <v>2225</v>
      </c>
      <c r="K24" s="155">
        <f t="shared" si="46"/>
        <v>-63</v>
      </c>
      <c r="L24" s="156">
        <f t="shared" si="47"/>
        <v>-0.027534965034965036</v>
      </c>
      <c r="M24" s="154">
        <f>Stats2007!V16</f>
        <v>2772</v>
      </c>
      <c r="N24" s="155">
        <f t="shared" si="48"/>
        <v>547</v>
      </c>
      <c r="O24" s="156">
        <f t="shared" si="49"/>
        <v>0.2458426966292135</v>
      </c>
      <c r="P24" s="145"/>
      <c r="Q24" s="168">
        <f>Stats2008!V16</f>
        <v>2820</v>
      </c>
      <c r="R24" s="139">
        <f t="shared" si="32"/>
        <v>48</v>
      </c>
      <c r="S24" s="141">
        <f t="shared" si="50"/>
        <v>0.017316017316017316</v>
      </c>
      <c r="T24" s="139">
        <f t="shared" si="33"/>
        <v>595</v>
      </c>
      <c r="U24" s="140">
        <f t="shared" si="34"/>
        <v>0.21099290780141844</v>
      </c>
      <c r="V24" s="322" t="s">
        <v>126</v>
      </c>
      <c r="W24" s="168">
        <f>Stats2009!V16</f>
        <v>2756</v>
      </c>
      <c r="X24" s="318">
        <f t="shared" si="51"/>
        <v>-64</v>
      </c>
      <c r="Y24" s="323">
        <f t="shared" si="52"/>
        <v>-1.3333333333333333</v>
      </c>
      <c r="Z24" s="320">
        <f t="shared" si="53"/>
        <v>-16</v>
      </c>
      <c r="AA24" s="321">
        <f t="shared" si="54"/>
        <v>-0.005805515239477504</v>
      </c>
      <c r="AC24" s="168">
        <f>Stats2010!V16</f>
        <v>2708</v>
      </c>
      <c r="AD24" s="318">
        <f t="shared" si="55"/>
        <v>-48</v>
      </c>
      <c r="AE24" s="323">
        <f t="shared" si="86"/>
        <v>-0.01741654571843251</v>
      </c>
      <c r="AF24" s="320">
        <f t="shared" si="56"/>
        <v>-112</v>
      </c>
      <c r="AG24" s="321">
        <f t="shared" si="57"/>
        <v>-0.03971631205673759</v>
      </c>
      <c r="AH24" t="s">
        <v>126</v>
      </c>
      <c r="AI24" s="168">
        <f>Stats2011!V16</f>
        <v>2657</v>
      </c>
      <c r="AJ24" s="318">
        <f t="shared" si="58"/>
        <v>-51</v>
      </c>
      <c r="AK24" s="323">
        <f t="shared" si="87"/>
        <v>-0.01883308714918759</v>
      </c>
      <c r="AL24" s="320">
        <f t="shared" si="59"/>
        <v>-99</v>
      </c>
      <c r="AM24" s="321">
        <f t="shared" si="60"/>
        <v>-0.035921625544267054</v>
      </c>
      <c r="AO24" s="168">
        <f>Stats2012!V16</f>
        <v>2440</v>
      </c>
      <c r="AP24" s="318">
        <f t="shared" si="61"/>
        <v>-217</v>
      </c>
      <c r="AQ24" s="323">
        <f t="shared" si="62"/>
        <v>-0.08167105758374106</v>
      </c>
      <c r="AR24" s="320">
        <f t="shared" si="35"/>
        <v>-268</v>
      </c>
      <c r="AS24" s="321">
        <f t="shared" si="63"/>
        <v>-0.09896602658788774</v>
      </c>
      <c r="AT24" t="s">
        <v>158</v>
      </c>
      <c r="AU24" s="168">
        <f>Stats2013!V16</f>
        <v>1969</v>
      </c>
      <c r="AV24" s="318">
        <f t="shared" si="64"/>
        <v>-471</v>
      </c>
      <c r="AW24" s="323">
        <f t="shared" si="65"/>
        <v>-0.1930327868852459</v>
      </c>
      <c r="AX24" s="320">
        <f t="shared" si="36"/>
        <v>-688</v>
      </c>
      <c r="AY24" s="321">
        <f t="shared" si="66"/>
        <v>-0.258938652615732</v>
      </c>
      <c r="AZ24" t="s">
        <v>158</v>
      </c>
      <c r="BA24" s="168">
        <f>Stats2014!V16</f>
        <v>1995</v>
      </c>
      <c r="BB24" s="318">
        <f t="shared" si="67"/>
        <v>26</v>
      </c>
      <c r="BC24" s="323">
        <f t="shared" si="68"/>
        <v>0.013204672422549517</v>
      </c>
      <c r="BD24" s="320">
        <f t="shared" si="37"/>
        <v>-445</v>
      </c>
      <c r="BE24" s="321">
        <f t="shared" si="69"/>
        <v>-0.18237704918032788</v>
      </c>
      <c r="BF24" t="s">
        <v>158</v>
      </c>
      <c r="BG24" s="168">
        <f>Stats2015!V16</f>
        <v>2033</v>
      </c>
      <c r="BH24" s="318">
        <f t="shared" si="70"/>
        <v>38</v>
      </c>
      <c r="BI24" s="323">
        <f t="shared" si="71"/>
        <v>0.01904761904761905</v>
      </c>
      <c r="BJ24" s="320">
        <f t="shared" si="38"/>
        <v>64</v>
      </c>
      <c r="BK24" s="321">
        <f t="shared" si="72"/>
        <v>0.03250380904012189</v>
      </c>
      <c r="BM24" s="168">
        <f>Stats2016!V16</f>
        <v>2253</v>
      </c>
      <c r="BN24" s="318">
        <f t="shared" si="73"/>
        <v>220</v>
      </c>
      <c r="BO24" s="323">
        <f t="shared" si="74"/>
        <v>0.10821446138711265</v>
      </c>
      <c r="BP24" s="320">
        <f t="shared" si="39"/>
        <v>258</v>
      </c>
      <c r="BQ24" s="321">
        <f t="shared" si="75"/>
        <v>0.1293233082706767</v>
      </c>
      <c r="BR24" t="s">
        <v>158</v>
      </c>
      <c r="BS24" s="168">
        <f>Stats2017!V16</f>
        <v>2388</v>
      </c>
      <c r="BT24" s="318">
        <f t="shared" si="76"/>
        <v>135</v>
      </c>
      <c r="BU24" s="323">
        <f t="shared" si="77"/>
        <v>0.05992010652463382</v>
      </c>
      <c r="BV24" s="320">
        <f t="shared" si="40"/>
        <v>355</v>
      </c>
      <c r="BW24" s="321">
        <f t="shared" si="78"/>
        <v>0.17461878996556812</v>
      </c>
      <c r="BY24" s="168">
        <f>Stats2018!U16</f>
        <v>2122</v>
      </c>
      <c r="BZ24" s="318">
        <f t="shared" si="79"/>
        <v>-266</v>
      </c>
      <c r="CA24" s="323">
        <f t="shared" si="80"/>
        <v>-0.11139028475711893</v>
      </c>
      <c r="CB24" s="320">
        <f t="shared" si="41"/>
        <v>-131</v>
      </c>
      <c r="CC24" s="321">
        <f t="shared" si="81"/>
        <v>-0.05814469596094097</v>
      </c>
    </row>
    <row r="25" spans="1:81" ht="14.25" thickBot="1" thickTop="1">
      <c r="A25" s="47" t="s">
        <v>100</v>
      </c>
      <c r="B25" s="131"/>
      <c r="C25" s="128"/>
      <c r="D25" s="214"/>
      <c r="E25" s="182"/>
      <c r="F25" s="183"/>
      <c r="G25" s="215"/>
      <c r="H25" s="184"/>
      <c r="I25" s="185"/>
      <c r="J25" s="216"/>
      <c r="K25" s="164"/>
      <c r="L25" s="165"/>
      <c r="M25" s="170">
        <f>Stats2007!W16</f>
        <v>542</v>
      </c>
      <c r="N25" s="164"/>
      <c r="O25" s="165"/>
      <c r="P25" s="145"/>
      <c r="Q25" s="168">
        <f>Stats2008!W16</f>
        <v>604</v>
      </c>
      <c r="R25" s="139">
        <f t="shared" si="32"/>
        <v>62</v>
      </c>
      <c r="S25" s="141">
        <f t="shared" si="50"/>
        <v>0.11439114391143912</v>
      </c>
      <c r="T25" s="139">
        <f t="shared" si="33"/>
        <v>604</v>
      </c>
      <c r="U25" s="140">
        <f t="shared" si="34"/>
        <v>1</v>
      </c>
      <c r="V25" s="322" t="s">
        <v>127</v>
      </c>
      <c r="W25" s="168">
        <f>Stats2009!W16</f>
        <v>402</v>
      </c>
      <c r="X25" s="318">
        <f t="shared" si="51"/>
        <v>-202</v>
      </c>
      <c r="Y25" s="323">
        <f t="shared" si="52"/>
        <v>-3.2580645161290325</v>
      </c>
      <c r="Z25" s="320">
        <f t="shared" si="53"/>
        <v>-140</v>
      </c>
      <c r="AA25" s="321">
        <f t="shared" si="54"/>
        <v>-0.3482587064676617</v>
      </c>
      <c r="AC25" s="168">
        <f>Stats2010!W16</f>
        <v>713</v>
      </c>
      <c r="AD25" s="318">
        <f t="shared" si="55"/>
        <v>311</v>
      </c>
      <c r="AE25" s="323">
        <f t="shared" si="86"/>
        <v>0.7736318407960199</v>
      </c>
      <c r="AF25" s="320">
        <f t="shared" si="56"/>
        <v>109</v>
      </c>
      <c r="AG25" s="321">
        <f t="shared" si="57"/>
        <v>0.1804635761589404</v>
      </c>
      <c r="AH25" t="s">
        <v>127</v>
      </c>
      <c r="AI25" s="168">
        <f>Stats2011!W16</f>
        <v>1798</v>
      </c>
      <c r="AJ25" s="318">
        <f t="shared" si="58"/>
        <v>1085</v>
      </c>
      <c r="AK25" s="323">
        <f t="shared" si="87"/>
        <v>1.5217391304347827</v>
      </c>
      <c r="AL25" s="320">
        <f t="shared" si="59"/>
        <v>1396</v>
      </c>
      <c r="AM25" s="321">
        <f t="shared" si="60"/>
        <v>3.472636815920398</v>
      </c>
      <c r="AO25" s="168">
        <f>Stats2012!W16</f>
        <v>1924</v>
      </c>
      <c r="AP25" s="318">
        <f t="shared" si="61"/>
        <v>126</v>
      </c>
      <c r="AQ25" s="323">
        <f t="shared" si="62"/>
        <v>0.07007786429365963</v>
      </c>
      <c r="AR25" s="320">
        <f t="shared" si="35"/>
        <v>1211</v>
      </c>
      <c r="AS25" s="321">
        <f t="shared" si="63"/>
        <v>1.6984572230014026</v>
      </c>
      <c r="AT25" t="s">
        <v>159</v>
      </c>
      <c r="AU25" s="168">
        <f>Stats2013!W16</f>
        <v>2254</v>
      </c>
      <c r="AV25" s="318">
        <f t="shared" si="64"/>
        <v>330</v>
      </c>
      <c r="AW25" s="323">
        <f t="shared" si="65"/>
        <v>0.17151767151767153</v>
      </c>
      <c r="AX25" s="320">
        <f t="shared" si="36"/>
        <v>456</v>
      </c>
      <c r="AY25" s="321">
        <f t="shared" si="66"/>
        <v>0.25361512791991103</v>
      </c>
      <c r="AZ25" t="s">
        <v>159</v>
      </c>
      <c r="BA25" s="168">
        <f>Stats2014!W16</f>
        <v>2347</v>
      </c>
      <c r="BB25" s="318">
        <f t="shared" si="67"/>
        <v>93</v>
      </c>
      <c r="BC25" s="323">
        <f t="shared" si="68"/>
        <v>0.041259982253771074</v>
      </c>
      <c r="BD25" s="320">
        <f t="shared" si="37"/>
        <v>423</v>
      </c>
      <c r="BE25" s="321">
        <f t="shared" si="69"/>
        <v>0.21985446985446985</v>
      </c>
      <c r="BF25" t="s">
        <v>159</v>
      </c>
      <c r="BG25" s="168">
        <f>Stats2015!W16</f>
        <v>2626</v>
      </c>
      <c r="BH25" s="318">
        <f t="shared" si="70"/>
        <v>279</v>
      </c>
      <c r="BI25" s="323">
        <f t="shared" si="71"/>
        <v>0.11887515977844056</v>
      </c>
      <c r="BJ25" s="320">
        <f t="shared" si="38"/>
        <v>372</v>
      </c>
      <c r="BK25" s="321">
        <f t="shared" si="72"/>
        <v>0.1650399290150843</v>
      </c>
      <c r="BM25" s="168">
        <f>Stats2016!W16</f>
        <v>2079</v>
      </c>
      <c r="BN25" s="318">
        <f t="shared" si="73"/>
        <v>-547</v>
      </c>
      <c r="BO25" s="323">
        <f t="shared" si="74"/>
        <v>-0.2083015993907083</v>
      </c>
      <c r="BP25" s="320">
        <f t="shared" si="39"/>
        <v>-268</v>
      </c>
      <c r="BQ25" s="321">
        <f t="shared" si="75"/>
        <v>-0.11418832552194291</v>
      </c>
      <c r="BR25" t="s">
        <v>159</v>
      </c>
      <c r="BS25" s="168">
        <f>Stats2017!W16</f>
        <v>1126</v>
      </c>
      <c r="BT25" s="318">
        <f t="shared" si="76"/>
        <v>-953</v>
      </c>
      <c r="BU25" s="323">
        <f t="shared" si="77"/>
        <v>-0.4583934583934584</v>
      </c>
      <c r="BV25" s="320">
        <f t="shared" si="40"/>
        <v>-1500</v>
      </c>
      <c r="BW25" s="321">
        <f t="shared" si="78"/>
        <v>-0.5712109672505712</v>
      </c>
      <c r="BY25" s="168">
        <f>Stats2018!V16</f>
        <v>3641</v>
      </c>
      <c r="BZ25" s="318">
        <f t="shared" si="79"/>
        <v>2515</v>
      </c>
      <c r="CA25" s="323">
        <f t="shared" si="80"/>
        <v>2.233570159857904</v>
      </c>
      <c r="CB25" s="320">
        <f t="shared" si="41"/>
        <v>1562</v>
      </c>
      <c r="CC25" s="321">
        <f t="shared" si="81"/>
        <v>0.7513227513227513</v>
      </c>
    </row>
    <row r="26" spans="1:81" ht="14.25" thickBot="1" thickTop="1">
      <c r="A26" s="25" t="s">
        <v>44</v>
      </c>
      <c r="B26" s="133" t="s">
        <v>56</v>
      </c>
      <c r="C26" s="134" t="s">
        <v>56</v>
      </c>
      <c r="D26" s="31">
        <f>Stats2004!P14</f>
        <v>597</v>
      </c>
      <c r="E26" s="84" t="s">
        <v>56</v>
      </c>
      <c r="F26" s="89" t="s">
        <v>56</v>
      </c>
      <c r="G26" s="30">
        <f>Stats2005!W16</f>
        <v>1212</v>
      </c>
      <c r="H26" s="53">
        <f t="shared" si="84"/>
        <v>615</v>
      </c>
      <c r="I26" s="72">
        <f t="shared" si="85"/>
        <v>1.0301507537688441</v>
      </c>
      <c r="J26" s="170">
        <f>Stats2006!X16</f>
        <v>1361</v>
      </c>
      <c r="K26" s="164">
        <f t="shared" si="46"/>
        <v>149</v>
      </c>
      <c r="L26" s="165">
        <f t="shared" si="47"/>
        <v>0.12293729372937294</v>
      </c>
      <c r="M26" s="170">
        <f>Stats2007!X16</f>
        <v>1156</v>
      </c>
      <c r="N26" s="164">
        <f t="shared" si="48"/>
        <v>-205</v>
      </c>
      <c r="O26" s="165">
        <f t="shared" si="49"/>
        <v>-0.15062454077883908</v>
      </c>
      <c r="P26" s="145"/>
      <c r="Q26" s="168">
        <f>Stats2008!X16</f>
        <v>1859</v>
      </c>
      <c r="R26" s="139">
        <f t="shared" si="32"/>
        <v>703</v>
      </c>
      <c r="S26" s="141">
        <f t="shared" si="50"/>
        <v>0.6081314878892734</v>
      </c>
      <c r="T26" s="139">
        <f t="shared" si="33"/>
        <v>498</v>
      </c>
      <c r="U26" s="140">
        <f t="shared" si="34"/>
        <v>0.2678859601936525</v>
      </c>
      <c r="V26" s="322" t="s">
        <v>128</v>
      </c>
      <c r="W26" s="168">
        <f>Stats2009!X16</f>
        <v>296</v>
      </c>
      <c r="X26" s="318">
        <f t="shared" si="51"/>
        <v>-1563</v>
      </c>
      <c r="Y26" s="323">
        <f t="shared" si="52"/>
        <v>-2.2233285917496444</v>
      </c>
      <c r="Z26" s="320">
        <f t="shared" si="53"/>
        <v>-860</v>
      </c>
      <c r="AA26" s="321">
        <f t="shared" si="54"/>
        <v>-2.9054054054054053</v>
      </c>
      <c r="AC26" s="168">
        <f>Stats2010!X16</f>
        <v>0</v>
      </c>
      <c r="AD26" s="318">
        <f t="shared" si="55"/>
        <v>-296</v>
      </c>
      <c r="AE26" s="323">
        <f t="shared" si="86"/>
        <v>-1</v>
      </c>
      <c r="AF26" s="320">
        <f t="shared" si="56"/>
        <v>-1859</v>
      </c>
      <c r="AG26" s="321">
        <f t="shared" si="57"/>
        <v>-1</v>
      </c>
      <c r="AH26" t="s">
        <v>128</v>
      </c>
      <c r="AI26" s="168">
        <f>Stats2011!X16</f>
        <v>0</v>
      </c>
      <c r="AJ26" s="318">
        <f t="shared" si="58"/>
        <v>0</v>
      </c>
      <c r="AK26" s="323" t="e">
        <f t="shared" si="87"/>
        <v>#DIV/0!</v>
      </c>
      <c r="AL26" s="320">
        <f t="shared" si="59"/>
        <v>-296</v>
      </c>
      <c r="AM26" s="321">
        <f t="shared" si="60"/>
        <v>-1</v>
      </c>
      <c r="AO26" s="168">
        <f>Stats2012!X16</f>
        <v>0</v>
      </c>
      <c r="AP26" s="318"/>
      <c r="AQ26" s="323"/>
      <c r="AR26" s="320">
        <f t="shared" si="35"/>
        <v>0</v>
      </c>
      <c r="AS26" s="321"/>
      <c r="AT26" t="s">
        <v>160</v>
      </c>
      <c r="AU26" s="168">
        <f>Stats2013!X16</f>
        <v>0</v>
      </c>
      <c r="AV26" s="318"/>
      <c r="AW26" s="323"/>
      <c r="AX26" s="320">
        <f t="shared" si="36"/>
        <v>0</v>
      </c>
      <c r="AY26" s="321"/>
      <c r="AZ26" t="s">
        <v>160</v>
      </c>
      <c r="BA26" s="168">
        <f>Stats2014!X16</f>
        <v>0</v>
      </c>
      <c r="BB26" s="318"/>
      <c r="BC26" s="323"/>
      <c r="BD26" s="320">
        <f t="shared" si="37"/>
        <v>0</v>
      </c>
      <c r="BE26" s="321"/>
      <c r="BF26" t="s">
        <v>160</v>
      </c>
      <c r="BG26" s="168">
        <f>Stats2015!X16</f>
        <v>0</v>
      </c>
      <c r="BH26" s="318"/>
      <c r="BI26" s="323"/>
      <c r="BJ26" s="320">
        <f t="shared" si="38"/>
        <v>0</v>
      </c>
      <c r="BK26" s="321"/>
      <c r="BM26" s="168">
        <f>Stats2016!X16</f>
        <v>0</v>
      </c>
      <c r="BN26" s="318"/>
      <c r="BO26" s="323"/>
      <c r="BP26" s="320">
        <f t="shared" si="39"/>
        <v>0</v>
      </c>
      <c r="BQ26" s="321"/>
      <c r="BR26" t="s">
        <v>160</v>
      </c>
      <c r="BS26" s="168">
        <f>Stats2017!X16</f>
        <v>0</v>
      </c>
      <c r="BT26" s="318"/>
      <c r="BU26" s="323"/>
      <c r="BV26" s="320">
        <f t="shared" si="40"/>
        <v>0</v>
      </c>
      <c r="BW26" s="321"/>
      <c r="BY26" s="168"/>
      <c r="BZ26" s="318"/>
      <c r="CA26" s="323"/>
      <c r="CB26" s="320">
        <f t="shared" si="41"/>
        <v>0</v>
      </c>
      <c r="CC26" s="321"/>
    </row>
    <row r="27" spans="1:81" ht="14.25" thickBot="1" thickTop="1">
      <c r="A27" s="24" t="s">
        <v>45</v>
      </c>
      <c r="B27" s="17" t="s">
        <v>56</v>
      </c>
      <c r="C27" s="129" t="s">
        <v>56</v>
      </c>
      <c r="D27" s="17" t="s">
        <v>56</v>
      </c>
      <c r="E27" s="86" t="s">
        <v>56</v>
      </c>
      <c r="F27" s="126" t="s">
        <v>56</v>
      </c>
      <c r="G27" s="28">
        <f>Stats2005!X16</f>
        <v>3652</v>
      </c>
      <c r="H27" s="86" t="s">
        <v>56</v>
      </c>
      <c r="I27" s="87" t="s">
        <v>56</v>
      </c>
      <c r="J27" s="157">
        <f>Stats2006!Y16</f>
        <v>6326</v>
      </c>
      <c r="K27" s="166">
        <f t="shared" si="46"/>
        <v>2674</v>
      </c>
      <c r="L27" s="167">
        <f t="shared" si="47"/>
        <v>0.7322015334063526</v>
      </c>
      <c r="M27" s="157">
        <f>Stats2007!Y16</f>
        <v>3708</v>
      </c>
      <c r="N27" s="166">
        <f t="shared" si="48"/>
        <v>-2618</v>
      </c>
      <c r="O27" s="167">
        <f t="shared" si="49"/>
        <v>-0.4138476130256086</v>
      </c>
      <c r="P27" s="145"/>
      <c r="Q27" s="168">
        <f>Stats2008!Y16</f>
        <v>3759</v>
      </c>
      <c r="R27" s="139">
        <f t="shared" si="32"/>
        <v>51</v>
      </c>
      <c r="S27" s="141">
        <f t="shared" si="50"/>
        <v>0.013754045307443365</v>
      </c>
      <c r="T27" s="139">
        <f t="shared" si="33"/>
        <v>-2567</v>
      </c>
      <c r="U27" s="140">
        <f t="shared" si="34"/>
        <v>-0.6828943868050014</v>
      </c>
      <c r="V27" s="322" t="s">
        <v>129</v>
      </c>
      <c r="W27" s="168">
        <f>Stats2009!Y16</f>
        <v>4923</v>
      </c>
      <c r="X27" s="318">
        <f t="shared" si="51"/>
        <v>1164</v>
      </c>
      <c r="Y27" s="323">
        <f t="shared" si="52"/>
        <v>22.823529411764707</v>
      </c>
      <c r="Z27" s="320">
        <f t="shared" si="53"/>
        <v>1215</v>
      </c>
      <c r="AA27" s="321">
        <f t="shared" si="54"/>
        <v>0.24680073126142596</v>
      </c>
      <c r="AC27" s="168">
        <f>Stats2010!Y16</f>
        <v>3152</v>
      </c>
      <c r="AD27" s="318">
        <f t="shared" si="55"/>
        <v>-1771</v>
      </c>
      <c r="AE27" s="323">
        <f t="shared" si="86"/>
        <v>-0.3597399959374365</v>
      </c>
      <c r="AF27" s="320">
        <f t="shared" si="56"/>
        <v>-607</v>
      </c>
      <c r="AG27" s="321">
        <f t="shared" si="57"/>
        <v>-0.16147911678637936</v>
      </c>
      <c r="AH27" t="s">
        <v>129</v>
      </c>
      <c r="AI27" s="168">
        <f>Stats2011!Y16</f>
        <v>1958</v>
      </c>
      <c r="AJ27" s="318">
        <f t="shared" si="58"/>
        <v>-1194</v>
      </c>
      <c r="AK27" s="323">
        <f t="shared" si="87"/>
        <v>-0.37880710659898476</v>
      </c>
      <c r="AL27" s="320">
        <f t="shared" si="59"/>
        <v>-2965</v>
      </c>
      <c r="AM27" s="321">
        <f t="shared" si="60"/>
        <v>-0.6022750355474304</v>
      </c>
      <c r="AO27" s="168">
        <f>Stats2012!Y16</f>
        <v>1970</v>
      </c>
      <c r="AP27" s="318">
        <f>AO27-AI27</f>
        <v>12</v>
      </c>
      <c r="AQ27" s="323">
        <f>AP27/AI27</f>
        <v>0.006128702757916241</v>
      </c>
      <c r="AR27" s="320">
        <f t="shared" si="35"/>
        <v>-1182</v>
      </c>
      <c r="AS27" s="321">
        <f>AR27/AC27</f>
        <v>-0.375</v>
      </c>
      <c r="AT27" t="s">
        <v>161</v>
      </c>
      <c r="AU27" s="168">
        <f>Stats2013!Y16</f>
        <v>669</v>
      </c>
      <c r="AV27" s="318">
        <f>AU27-AO27</f>
        <v>-1301</v>
      </c>
      <c r="AW27" s="323">
        <f>AV27/AO27</f>
        <v>-0.6604060913705584</v>
      </c>
      <c r="AX27" s="320">
        <f t="shared" si="36"/>
        <v>-1289</v>
      </c>
      <c r="AY27" s="321">
        <f>AX27/AI27</f>
        <v>-0.6583248212461695</v>
      </c>
      <c r="AZ27" t="s">
        <v>161</v>
      </c>
      <c r="BA27" s="168">
        <f>Stats2014!Y16</f>
        <v>288</v>
      </c>
      <c r="BB27" s="318">
        <f>BA27-AU27</f>
        <v>-381</v>
      </c>
      <c r="BC27" s="323">
        <f>BB27/AU27</f>
        <v>-0.5695067264573991</v>
      </c>
      <c r="BD27" s="320">
        <f t="shared" si="37"/>
        <v>-1682</v>
      </c>
      <c r="BE27" s="321">
        <f>BD27/AO27</f>
        <v>-0.8538071065989847</v>
      </c>
      <c r="BF27" t="s">
        <v>161</v>
      </c>
      <c r="BG27" s="168">
        <f>Stats2015!Y16</f>
        <v>709</v>
      </c>
      <c r="BH27" s="318">
        <f>BG27-BA27</f>
        <v>421</v>
      </c>
      <c r="BI27" s="323">
        <f>BH27/BA27</f>
        <v>1.4618055555555556</v>
      </c>
      <c r="BJ27" s="320">
        <f t="shared" si="38"/>
        <v>40</v>
      </c>
      <c r="BK27" s="321">
        <f>BJ27/AU27</f>
        <v>0.059790732436472344</v>
      </c>
      <c r="BM27" s="168">
        <f>Stats2016!Y16</f>
        <v>768</v>
      </c>
      <c r="BN27" s="318">
        <f>BM27-BG27</f>
        <v>59</v>
      </c>
      <c r="BO27" s="323">
        <f>BN27/BG27</f>
        <v>0.08321579689703808</v>
      </c>
      <c r="BP27" s="320">
        <f t="shared" si="39"/>
        <v>480</v>
      </c>
      <c r="BQ27" s="321">
        <f>BP27/BA27</f>
        <v>1.6666666666666667</v>
      </c>
      <c r="BR27" t="s">
        <v>161</v>
      </c>
      <c r="BS27" s="168">
        <f>Stats2017!Y16</f>
        <v>1063</v>
      </c>
      <c r="BT27" s="318">
        <f>BS27-BM27</f>
        <v>295</v>
      </c>
      <c r="BU27" s="323">
        <f>BT27/BM27</f>
        <v>0.3841145833333333</v>
      </c>
      <c r="BV27" s="320">
        <f t="shared" si="40"/>
        <v>354</v>
      </c>
      <c r="BW27" s="321">
        <f>BV27/BG27</f>
        <v>0.4992947813822285</v>
      </c>
      <c r="BY27" s="168">
        <f>Stats2018!Z16</f>
        <v>1167</v>
      </c>
      <c r="BZ27" s="318">
        <f>BY27-BS27</f>
        <v>104</v>
      </c>
      <c r="CA27" s="323">
        <f>BZ27/BS27</f>
        <v>0.09783631232361242</v>
      </c>
      <c r="CB27" s="320">
        <f t="shared" si="41"/>
        <v>399</v>
      </c>
      <c r="CC27" s="321">
        <f>CB27/BM27</f>
        <v>0.51953125</v>
      </c>
    </row>
    <row r="28" spans="1:81" ht="14.25" thickBot="1" thickTop="1">
      <c r="A28" s="51" t="s">
        <v>102</v>
      </c>
      <c r="B28" s="52">
        <f>Stats2002!O10</f>
        <v>4084</v>
      </c>
      <c r="C28" s="99">
        <f>Stats2003!P14</f>
        <v>6582</v>
      </c>
      <c r="D28" s="52">
        <f>Stats2004!Q14</f>
        <v>13856</v>
      </c>
      <c r="E28" s="115">
        <f t="shared" si="82"/>
        <v>7274</v>
      </c>
      <c r="F28" s="116">
        <f t="shared" si="83"/>
        <v>1.1051352172591917</v>
      </c>
      <c r="G28" s="54">
        <f>Stats2005!Y16</f>
        <v>18537</v>
      </c>
      <c r="H28" s="53">
        <f t="shared" si="84"/>
        <v>4681</v>
      </c>
      <c r="I28" s="72">
        <f t="shared" si="85"/>
        <v>0.33783198614318705</v>
      </c>
      <c r="J28" s="171">
        <f>Stats2006!Z16</f>
        <v>22032</v>
      </c>
      <c r="K28" s="159">
        <f t="shared" si="46"/>
        <v>3495</v>
      </c>
      <c r="L28" s="160">
        <f t="shared" si="47"/>
        <v>0.18854183524842208</v>
      </c>
      <c r="M28" s="171">
        <f>Stats2007!Z16</f>
        <v>18799</v>
      </c>
      <c r="N28" s="159">
        <f t="shared" si="48"/>
        <v>-3233</v>
      </c>
      <c r="O28" s="160">
        <f t="shared" si="49"/>
        <v>-0.14674110384894698</v>
      </c>
      <c r="P28" s="145"/>
      <c r="Q28" s="168">
        <f>Stats2008!Z16</f>
        <v>20613</v>
      </c>
      <c r="R28" s="139">
        <f t="shared" si="32"/>
        <v>1814</v>
      </c>
      <c r="S28" s="141">
        <f t="shared" si="50"/>
        <v>0.09649449438799935</v>
      </c>
      <c r="T28" s="139">
        <f t="shared" si="33"/>
        <v>-1419</v>
      </c>
      <c r="U28" s="140">
        <f t="shared" si="34"/>
        <v>-0.06884005239412022</v>
      </c>
      <c r="V28" s="322" t="s">
        <v>130</v>
      </c>
      <c r="W28" s="168">
        <f>Stats2009!Z16</f>
        <v>27325</v>
      </c>
      <c r="X28" s="318">
        <f t="shared" si="51"/>
        <v>6712</v>
      </c>
      <c r="Y28" s="323">
        <f t="shared" si="52"/>
        <v>3.7001102535832415</v>
      </c>
      <c r="Z28" s="320">
        <f t="shared" si="53"/>
        <v>8526</v>
      </c>
      <c r="AA28" s="321">
        <f t="shared" si="54"/>
        <v>0.31202195791399817</v>
      </c>
      <c r="AC28" s="168">
        <f>Stats2010!Z16</f>
        <v>22294</v>
      </c>
      <c r="AD28" s="318">
        <f t="shared" si="55"/>
        <v>-5031</v>
      </c>
      <c r="AE28" s="323">
        <f t="shared" si="86"/>
        <v>-0.1841171088746569</v>
      </c>
      <c r="AF28" s="320">
        <f t="shared" si="56"/>
        <v>1681</v>
      </c>
      <c r="AG28" s="321">
        <f t="shared" si="57"/>
        <v>0.0815504778537816</v>
      </c>
      <c r="AH28" t="s">
        <v>130</v>
      </c>
      <c r="AI28" s="168">
        <f>Stats2011!Z16</f>
        <v>17072</v>
      </c>
      <c r="AJ28" s="318">
        <f t="shared" si="58"/>
        <v>-5222</v>
      </c>
      <c r="AK28" s="323">
        <f t="shared" si="87"/>
        <v>-0.23423342603391048</v>
      </c>
      <c r="AL28" s="320">
        <f t="shared" si="59"/>
        <v>-10253</v>
      </c>
      <c r="AM28" s="321">
        <f t="shared" si="60"/>
        <v>-0.37522415370539797</v>
      </c>
      <c r="AO28" s="168">
        <f>Stats2012!Z16</f>
        <v>16600</v>
      </c>
      <c r="AP28" s="318">
        <f>AO28-AI28</f>
        <v>-472</v>
      </c>
      <c r="AQ28" s="323">
        <f>AP28/AI28</f>
        <v>-0.027647610121836926</v>
      </c>
      <c r="AR28" s="320">
        <f t="shared" si="35"/>
        <v>-5694</v>
      </c>
      <c r="AS28" s="321">
        <f>AR28/AC28</f>
        <v>-0.2554050417152597</v>
      </c>
      <c r="AT28" t="s">
        <v>162</v>
      </c>
      <c r="AU28" s="168">
        <f>Stats2013!Z16</f>
        <v>13346</v>
      </c>
      <c r="AV28" s="318">
        <f>AU28-AO28</f>
        <v>-3254</v>
      </c>
      <c r="AW28" s="323">
        <f>AV28/AO28</f>
        <v>-0.19602409638554216</v>
      </c>
      <c r="AX28" s="320">
        <f t="shared" si="36"/>
        <v>-3726</v>
      </c>
      <c r="AY28" s="321">
        <f>AX28/AI28</f>
        <v>-0.21825210871602624</v>
      </c>
      <c r="AZ28" t="s">
        <v>162</v>
      </c>
      <c r="BA28" s="168">
        <f>Stats2014!Z16</f>
        <v>13058</v>
      </c>
      <c r="BB28" s="318">
        <f>BA28-AU28</f>
        <v>-288</v>
      </c>
      <c r="BC28" s="323">
        <f>BB28/AU28</f>
        <v>-0.021579499475498278</v>
      </c>
      <c r="BD28" s="320">
        <f t="shared" si="37"/>
        <v>-3542</v>
      </c>
      <c r="BE28" s="321">
        <f>BD28/AO28</f>
        <v>-0.2133734939759036</v>
      </c>
      <c r="BF28" t="s">
        <v>162</v>
      </c>
      <c r="BG28" s="168">
        <f>Stats2015!Z16</f>
        <v>13430</v>
      </c>
      <c r="BH28" s="318">
        <f>BG28-BA28</f>
        <v>372</v>
      </c>
      <c r="BI28" s="323">
        <f>BH28/BA28</f>
        <v>0.028488283044876703</v>
      </c>
      <c r="BJ28" s="320">
        <f t="shared" si="38"/>
        <v>84</v>
      </c>
      <c r="BK28" s="321">
        <f>BJ28/AU28</f>
        <v>0.006294020680353664</v>
      </c>
      <c r="BM28" s="168">
        <f>Stats2016!Z16</f>
        <v>13502</v>
      </c>
      <c r="BN28" s="318">
        <f>BM28-BG28</f>
        <v>72</v>
      </c>
      <c r="BO28" s="323">
        <f>BN28/BG28</f>
        <v>0.005361131794489948</v>
      </c>
      <c r="BP28" s="320">
        <f t="shared" si="39"/>
        <v>444</v>
      </c>
      <c r="BQ28" s="321">
        <f>BP28/BA28</f>
        <v>0.03400214427936897</v>
      </c>
      <c r="BR28" t="s">
        <v>162</v>
      </c>
      <c r="BS28" s="168">
        <f>Stats2017!Z16</f>
        <v>13279</v>
      </c>
      <c r="BT28" s="318">
        <f>BS28-BM28</f>
        <v>-223</v>
      </c>
      <c r="BU28" s="323">
        <f>BT28/BM28</f>
        <v>-0.016516071693082505</v>
      </c>
      <c r="BV28" s="320">
        <f t="shared" si="40"/>
        <v>-151</v>
      </c>
      <c r="BW28" s="321">
        <f>BV28/BG28</f>
        <v>-0.011243484735666418</v>
      </c>
      <c r="BY28" s="168">
        <f>Stats2017!AF16</f>
        <v>162</v>
      </c>
      <c r="BZ28" s="318">
        <f>BY28-BS28</f>
        <v>-13117</v>
      </c>
      <c r="CA28" s="323">
        <f>BZ28/BS28</f>
        <v>-0.9878002861661269</v>
      </c>
      <c r="CB28" s="320">
        <f t="shared" si="41"/>
        <v>-13340</v>
      </c>
      <c r="CC28" s="321">
        <f>CB28/BM28</f>
        <v>-0.9880017775144423</v>
      </c>
    </row>
    <row r="29" spans="1:81" ht="14.25" thickBot="1" thickTop="1">
      <c r="A29" s="55" t="s">
        <v>16</v>
      </c>
      <c r="B29" s="56">
        <f>Stats2002!P10</f>
        <v>8593</v>
      </c>
      <c r="C29" s="95">
        <f>Stats2003!Q14</f>
        <v>11711</v>
      </c>
      <c r="D29" s="57">
        <f>Stats2004!R14</f>
        <v>24204</v>
      </c>
      <c r="E29" s="117">
        <f t="shared" si="82"/>
        <v>12493</v>
      </c>
      <c r="F29" s="118">
        <f t="shared" si="83"/>
        <v>1.066774827085646</v>
      </c>
      <c r="G29" s="56">
        <f>Stats2005!Z16</f>
        <v>27495</v>
      </c>
      <c r="H29" s="75">
        <f t="shared" si="84"/>
        <v>3291</v>
      </c>
      <c r="I29" s="76">
        <f t="shared" si="85"/>
        <v>0.13596926127912742</v>
      </c>
      <c r="J29" s="161">
        <f>Stats2006!AA16</f>
        <v>31902</v>
      </c>
      <c r="K29" s="162">
        <f t="shared" si="46"/>
        <v>4407</v>
      </c>
      <c r="L29" s="163">
        <f t="shared" si="47"/>
        <v>0.16028368794326242</v>
      </c>
      <c r="M29" s="161">
        <f>Stats2007!AA16</f>
        <v>26589</v>
      </c>
      <c r="N29" s="162">
        <f t="shared" si="48"/>
        <v>-5313</v>
      </c>
      <c r="O29" s="163">
        <f t="shared" si="49"/>
        <v>-0.166541282678202</v>
      </c>
      <c r="P29" s="145"/>
      <c r="Q29" s="168">
        <f>Stats2008!AA16</f>
        <v>30402</v>
      </c>
      <c r="R29" s="139">
        <f t="shared" si="32"/>
        <v>3813</v>
      </c>
      <c r="S29" s="141">
        <f t="shared" si="50"/>
        <v>0.1434051675504908</v>
      </c>
      <c r="T29" s="139">
        <f t="shared" si="33"/>
        <v>-1500</v>
      </c>
      <c r="U29" s="140">
        <f t="shared" si="34"/>
        <v>-0.04933885928557332</v>
      </c>
      <c r="V29" s="322" t="s">
        <v>131</v>
      </c>
      <c r="W29" s="168">
        <f>Stats2009!AA16</f>
        <v>16069</v>
      </c>
      <c r="X29" s="318">
        <f t="shared" si="51"/>
        <v>-14333</v>
      </c>
      <c r="Y29" s="323">
        <f t="shared" si="52"/>
        <v>-3.7589824285339626</v>
      </c>
      <c r="Z29" s="320">
        <f t="shared" si="53"/>
        <v>-10520</v>
      </c>
      <c r="AA29" s="321">
        <f t="shared" si="54"/>
        <v>-0.6546767067023461</v>
      </c>
      <c r="AC29" s="168">
        <f>Stats2010!AA16</f>
        <v>0</v>
      </c>
      <c r="AD29" s="318">
        <f t="shared" si="55"/>
        <v>-16069</v>
      </c>
      <c r="AE29" s="323">
        <f t="shared" si="86"/>
        <v>-1</v>
      </c>
      <c r="AF29" s="320">
        <f t="shared" si="56"/>
        <v>-30402</v>
      </c>
      <c r="AG29" s="321">
        <f t="shared" si="57"/>
        <v>-1</v>
      </c>
      <c r="AH29" t="s">
        <v>131</v>
      </c>
      <c r="AI29" s="168">
        <f>Stats2011!AA16</f>
        <v>0</v>
      </c>
      <c r="AJ29" s="318">
        <f t="shared" si="58"/>
        <v>0</v>
      </c>
      <c r="AK29" s="323" t="e">
        <f t="shared" si="87"/>
        <v>#DIV/0!</v>
      </c>
      <c r="AL29" s="320">
        <f t="shared" si="59"/>
        <v>-16069</v>
      </c>
      <c r="AM29" s="321">
        <f t="shared" si="60"/>
        <v>-1</v>
      </c>
      <c r="AO29" s="168"/>
      <c r="AP29" s="318"/>
      <c r="AQ29" s="323"/>
      <c r="AR29" s="320">
        <f t="shared" si="35"/>
        <v>0</v>
      </c>
      <c r="AS29" s="321"/>
      <c r="AT29" t="s">
        <v>131</v>
      </c>
      <c r="AU29" s="168"/>
      <c r="AV29" s="318"/>
      <c r="AW29" s="323"/>
      <c r="AX29" s="320">
        <f t="shared" si="36"/>
        <v>0</v>
      </c>
      <c r="AY29" s="321"/>
      <c r="BA29" s="168"/>
      <c r="BB29" s="318"/>
      <c r="BC29" s="323"/>
      <c r="BD29" s="320">
        <f t="shared" si="37"/>
        <v>0</v>
      </c>
      <c r="BE29" s="321"/>
      <c r="BG29" s="168"/>
      <c r="BH29" s="318"/>
      <c r="BI29" s="323"/>
      <c r="BJ29" s="320">
        <f t="shared" si="38"/>
        <v>0</v>
      </c>
      <c r="BK29" s="321"/>
      <c r="BM29" s="168"/>
      <c r="BN29" s="318"/>
      <c r="BO29" s="323"/>
      <c r="BP29" s="320">
        <f t="shared" si="39"/>
        <v>0</v>
      </c>
      <c r="BQ29" s="321"/>
      <c r="BS29" s="168"/>
      <c r="BT29" s="318"/>
      <c r="BU29" s="323"/>
      <c r="BV29" s="320">
        <f t="shared" si="40"/>
        <v>0</v>
      </c>
      <c r="BW29" s="321"/>
      <c r="BY29" s="168"/>
      <c r="BZ29" s="318"/>
      <c r="CA29" s="323"/>
      <c r="CB29" s="320">
        <f t="shared" si="41"/>
        <v>0</v>
      </c>
      <c r="CC29" s="321"/>
    </row>
    <row r="30" spans="1:81" ht="14.25" thickBot="1" thickTop="1">
      <c r="A30" s="26" t="s">
        <v>17</v>
      </c>
      <c r="B30" s="32">
        <f>Stats2002!Q10</f>
        <v>4948</v>
      </c>
      <c r="C30" s="96">
        <f>Stats2003!R14</f>
        <v>6828</v>
      </c>
      <c r="D30" s="33">
        <f>Stats2004!S14</f>
        <v>13449</v>
      </c>
      <c r="E30" s="109">
        <f t="shared" si="82"/>
        <v>6621</v>
      </c>
      <c r="F30" s="110">
        <f t="shared" si="83"/>
        <v>0.9696836555360281</v>
      </c>
      <c r="G30" s="32">
        <f>Stats2005!AA16</f>
        <v>13269</v>
      </c>
      <c r="H30" s="77">
        <f t="shared" si="84"/>
        <v>-180</v>
      </c>
      <c r="I30" s="78">
        <f t="shared" si="85"/>
        <v>-0.013383894713361589</v>
      </c>
      <c r="J30" s="168">
        <f>Stats2006!AB16</f>
        <v>16811</v>
      </c>
      <c r="K30" s="164">
        <f t="shared" si="46"/>
        <v>3542</v>
      </c>
      <c r="L30" s="165">
        <f t="shared" si="47"/>
        <v>0.2669379757329113</v>
      </c>
      <c r="M30" s="168">
        <f>Stats2007!AB16</f>
        <v>13732</v>
      </c>
      <c r="N30" s="164">
        <f t="shared" si="48"/>
        <v>-3079</v>
      </c>
      <c r="O30" s="165">
        <f t="shared" si="49"/>
        <v>-0.18315388733567306</v>
      </c>
      <c r="P30" s="145"/>
      <c r="Q30" s="168">
        <f>Stats2008!AB16</f>
        <v>16926</v>
      </c>
      <c r="R30" s="139">
        <f t="shared" si="32"/>
        <v>3194</v>
      </c>
      <c r="S30" s="141">
        <f t="shared" si="50"/>
        <v>0.2325953976114186</v>
      </c>
      <c r="T30" s="139">
        <f t="shared" si="33"/>
        <v>115</v>
      </c>
      <c r="U30" s="140">
        <f t="shared" si="34"/>
        <v>0.006794280987829375</v>
      </c>
      <c r="V30" s="322" t="s">
        <v>132</v>
      </c>
      <c r="W30" s="168">
        <f>Stats2009!AB16</f>
        <v>8010</v>
      </c>
      <c r="X30" s="318">
        <f t="shared" si="51"/>
        <v>-8916</v>
      </c>
      <c r="Y30" s="323">
        <f t="shared" si="52"/>
        <v>-2.791484032561052</v>
      </c>
      <c r="Z30" s="320">
        <f t="shared" si="53"/>
        <v>-5722</v>
      </c>
      <c r="AA30" s="321">
        <f t="shared" si="54"/>
        <v>-0.7143570536828964</v>
      </c>
      <c r="AC30" s="168">
        <f>Stats2010!AB16</f>
        <v>0</v>
      </c>
      <c r="AD30" s="318">
        <f t="shared" si="55"/>
        <v>-8010</v>
      </c>
      <c r="AE30" s="323">
        <f t="shared" si="86"/>
        <v>-1</v>
      </c>
      <c r="AF30" s="320">
        <f t="shared" si="56"/>
        <v>-16926</v>
      </c>
      <c r="AG30" s="321">
        <f t="shared" si="57"/>
        <v>-1</v>
      </c>
      <c r="AH30" t="s">
        <v>132</v>
      </c>
      <c r="AI30" s="168">
        <f>Stats2011!AB16</f>
        <v>0</v>
      </c>
      <c r="AJ30" s="318">
        <f t="shared" si="58"/>
        <v>0</v>
      </c>
      <c r="AK30" s="323" t="e">
        <f t="shared" si="87"/>
        <v>#DIV/0!</v>
      </c>
      <c r="AL30" s="320">
        <f t="shared" si="59"/>
        <v>-8010</v>
      </c>
      <c r="AM30" s="321">
        <f t="shared" si="60"/>
        <v>-1</v>
      </c>
      <c r="AO30" s="168"/>
      <c r="AP30" s="318"/>
      <c r="AQ30" s="323"/>
      <c r="AR30" s="320">
        <f t="shared" si="35"/>
        <v>0</v>
      </c>
      <c r="AS30" s="321"/>
      <c r="AT30" t="s">
        <v>132</v>
      </c>
      <c r="AU30" s="168"/>
      <c r="AV30" s="318"/>
      <c r="AW30" s="323"/>
      <c r="AX30" s="320">
        <f t="shared" si="36"/>
        <v>0</v>
      </c>
      <c r="AY30" s="321"/>
      <c r="BA30" s="168"/>
      <c r="BB30" s="318"/>
      <c r="BC30" s="323"/>
      <c r="BD30" s="320">
        <f t="shared" si="37"/>
        <v>0</v>
      </c>
      <c r="BE30" s="321"/>
      <c r="BG30" s="168"/>
      <c r="BH30" s="318"/>
      <c r="BI30" s="323"/>
      <c r="BJ30" s="320">
        <f t="shared" si="38"/>
        <v>0</v>
      </c>
      <c r="BK30" s="321"/>
      <c r="BM30" s="168"/>
      <c r="BN30" s="318"/>
      <c r="BO30" s="323"/>
      <c r="BP30" s="320">
        <f t="shared" si="39"/>
        <v>0</v>
      </c>
      <c r="BQ30" s="321"/>
      <c r="BS30" s="168"/>
      <c r="BT30" s="318"/>
      <c r="BU30" s="323"/>
      <c r="BV30" s="320">
        <f t="shared" si="40"/>
        <v>0</v>
      </c>
      <c r="BW30" s="321"/>
      <c r="BY30" s="168"/>
      <c r="BZ30" s="318"/>
      <c r="CA30" s="323"/>
      <c r="CB30" s="320">
        <f t="shared" si="41"/>
        <v>0</v>
      </c>
      <c r="CC30" s="321"/>
    </row>
    <row r="31" spans="1:81" ht="14.25" thickBot="1" thickTop="1">
      <c r="A31" s="39" t="s">
        <v>46</v>
      </c>
      <c r="B31" s="40">
        <f>SUM(B29:B30)</f>
        <v>13541</v>
      </c>
      <c r="C31" s="97">
        <f>SUM(C29:C30)</f>
        <v>18539</v>
      </c>
      <c r="D31" s="40">
        <f>SUM(D29:D30)</f>
        <v>37653</v>
      </c>
      <c r="E31" s="111">
        <f>D31-C31</f>
        <v>19114</v>
      </c>
      <c r="F31" s="112">
        <f t="shared" si="83"/>
        <v>1.0310156966395168</v>
      </c>
      <c r="G31" s="41">
        <f>SUM(G29:G30)</f>
        <v>40764</v>
      </c>
      <c r="H31" s="44">
        <f>G31-D31</f>
        <v>3111</v>
      </c>
      <c r="I31" s="71">
        <f t="shared" si="85"/>
        <v>0.08262289857381883</v>
      </c>
      <c r="J31" s="41">
        <f>SUM(J29:J30)</f>
        <v>48713</v>
      </c>
      <c r="K31" s="179">
        <f t="shared" si="46"/>
        <v>7949</v>
      </c>
      <c r="L31" s="208">
        <f t="shared" si="47"/>
        <v>0.19500049062898636</v>
      </c>
      <c r="M31" s="209">
        <f>SUM(M29:M30)</f>
        <v>40321</v>
      </c>
      <c r="N31" s="210">
        <f t="shared" si="48"/>
        <v>-8392</v>
      </c>
      <c r="O31" s="208">
        <f t="shared" si="49"/>
        <v>-0.17227434155153656</v>
      </c>
      <c r="P31" s="211"/>
      <c r="Q31" s="209">
        <f>Stats2008!AC16</f>
        <v>47328</v>
      </c>
      <c r="R31" s="212">
        <f t="shared" si="32"/>
        <v>7007</v>
      </c>
      <c r="S31" s="213">
        <f t="shared" si="50"/>
        <v>0.17378041219215792</v>
      </c>
      <c r="T31" s="139">
        <f t="shared" si="33"/>
        <v>-1385</v>
      </c>
      <c r="U31" s="140">
        <f t="shared" si="34"/>
        <v>-0.029263860716700472</v>
      </c>
      <c r="V31" s="322" t="s">
        <v>133</v>
      </c>
      <c r="W31" s="209">
        <f>Stats2009!AC16</f>
        <v>24079</v>
      </c>
      <c r="X31" s="212">
        <f t="shared" si="51"/>
        <v>-23249</v>
      </c>
      <c r="Y31" s="213">
        <f t="shared" si="52"/>
        <v>-3.3179677465391753</v>
      </c>
      <c r="Z31" s="212">
        <f t="shared" si="53"/>
        <v>-16242</v>
      </c>
      <c r="AA31" s="324">
        <f t="shared" si="54"/>
        <v>-0.6745296731591843</v>
      </c>
      <c r="AC31" s="209">
        <f>Stats2010!AC16</f>
        <v>127042</v>
      </c>
      <c r="AD31" s="212">
        <f t="shared" si="55"/>
        <v>102963</v>
      </c>
      <c r="AE31" s="213">
        <f t="shared" si="86"/>
        <v>4.276049669836787</v>
      </c>
      <c r="AF31" s="212">
        <f t="shared" si="56"/>
        <v>79714</v>
      </c>
      <c r="AG31" s="324">
        <f t="shared" si="57"/>
        <v>1.684288370520622</v>
      </c>
      <c r="AH31" t="s">
        <v>133</v>
      </c>
      <c r="AI31" s="209">
        <f>Stats2011!AC16</f>
        <v>113343</v>
      </c>
      <c r="AJ31" s="212">
        <f t="shared" si="58"/>
        <v>-13699</v>
      </c>
      <c r="AK31" s="213">
        <f t="shared" si="87"/>
        <v>-0.10783048125816659</v>
      </c>
      <c r="AL31" s="212">
        <f t="shared" si="59"/>
        <v>89264</v>
      </c>
      <c r="AM31" s="324">
        <f t="shared" si="60"/>
        <v>3.7071306947962954</v>
      </c>
      <c r="AO31" s="209">
        <f>Stats2012!AC16</f>
        <v>114931</v>
      </c>
      <c r="AP31" s="212">
        <f aca="true" t="shared" si="88" ref="AP31:AP37">AO31-AI31</f>
        <v>1588</v>
      </c>
      <c r="AQ31" s="213">
        <f aca="true" t="shared" si="89" ref="AQ31:AQ37">AP31/AI31</f>
        <v>0.014010569686703193</v>
      </c>
      <c r="AR31" s="320">
        <f t="shared" si="35"/>
        <v>-12111</v>
      </c>
      <c r="AS31" s="324">
        <f aca="true" t="shared" si="90" ref="AS31:AS37">AR31/AC31</f>
        <v>-0.09533067804348168</v>
      </c>
      <c r="AT31" t="s">
        <v>133</v>
      </c>
      <c r="AU31" s="209">
        <f>Stats2013!AC16</f>
        <v>109664</v>
      </c>
      <c r="AV31" s="212">
        <f aca="true" t="shared" si="91" ref="AV31:AV37">AU31-AO31</f>
        <v>-5267</v>
      </c>
      <c r="AW31" s="213">
        <f aca="true" t="shared" si="92" ref="AW31:AW37">AV31/AO31</f>
        <v>-0.04582749649789874</v>
      </c>
      <c r="AX31" s="320">
        <f t="shared" si="36"/>
        <v>-3679</v>
      </c>
      <c r="AY31" s="324">
        <f aca="true" t="shared" si="93" ref="AY31:AY37">AX31/AI31</f>
        <v>-0.0324589961444465</v>
      </c>
      <c r="AZ31" t="s">
        <v>164</v>
      </c>
      <c r="BA31" s="209">
        <f>Stats2014!AC16</f>
        <v>107133</v>
      </c>
      <c r="BB31" s="212">
        <f aca="true" t="shared" si="94" ref="BB31:BB37">BA31-AU31</f>
        <v>-2531</v>
      </c>
      <c r="BC31" s="213">
        <f aca="true" t="shared" si="95" ref="BC31:BC37">BB31/AU31</f>
        <v>-0.023079588561423985</v>
      </c>
      <c r="BD31" s="320">
        <f t="shared" si="37"/>
        <v>-7798</v>
      </c>
      <c r="BE31" s="324">
        <f aca="true" t="shared" si="96" ref="BE31:BE37">BD31/AO31</f>
        <v>-0.06784940529535112</v>
      </c>
      <c r="BF31" t="s">
        <v>164</v>
      </c>
      <c r="BG31" s="209">
        <f>Stats2015!AC16</f>
        <v>101991</v>
      </c>
      <c r="BH31" s="212">
        <f aca="true" t="shared" si="97" ref="BH31:BH37">BG31-BA31</f>
        <v>-5142</v>
      </c>
      <c r="BI31" s="213">
        <f aca="true" t="shared" si="98" ref="BI31:BI37">BH31/BA31</f>
        <v>-0.04799641567024166</v>
      </c>
      <c r="BJ31" s="320">
        <f t="shared" si="38"/>
        <v>-7673</v>
      </c>
      <c r="BK31" s="324">
        <f aca="true" t="shared" si="99" ref="BK31:BK37">BJ31/AU31</f>
        <v>-0.06996826670557339</v>
      </c>
      <c r="BM31" s="209">
        <f>Stats2016!AC16</f>
        <v>105042</v>
      </c>
      <c r="BN31" s="212">
        <f aca="true" t="shared" si="100" ref="BN31:BN37">BM31-BG31</f>
        <v>3051</v>
      </c>
      <c r="BO31" s="213">
        <f aca="true" t="shared" si="101" ref="BO31:BO37">BN31/BG31</f>
        <v>0.029914404212136366</v>
      </c>
      <c r="BP31" s="320">
        <f t="shared" si="39"/>
        <v>-2091</v>
      </c>
      <c r="BQ31" s="324">
        <f aca="true" t="shared" si="102" ref="BQ31:BQ37">BP31/BA31</f>
        <v>-0.01951779563719862</v>
      </c>
      <c r="BR31" t="s">
        <v>164</v>
      </c>
      <c r="BS31" s="209">
        <f>Stats2017!AC16</f>
        <v>110280</v>
      </c>
      <c r="BT31" s="212">
        <f aca="true" t="shared" si="103" ref="BT31:BT37">BS31-BM31</f>
        <v>5238</v>
      </c>
      <c r="BU31" s="213">
        <f aca="true" t="shared" si="104" ref="BU31:BU37">BT31/BM31</f>
        <v>0.04986576797852288</v>
      </c>
      <c r="BV31" s="320">
        <f t="shared" si="40"/>
        <v>8289</v>
      </c>
      <c r="BW31" s="324">
        <f aca="true" t="shared" si="105" ref="BW31:BW37">BV31/BG31</f>
        <v>0.08127187693031739</v>
      </c>
      <c r="BY31" s="209">
        <f>Stats2018!AB16</f>
        <v>104259</v>
      </c>
      <c r="BZ31" s="212">
        <f aca="true" t="shared" si="106" ref="BZ31:BZ37">BY31-BS31</f>
        <v>-6021</v>
      </c>
      <c r="CA31" s="213">
        <f aca="true" t="shared" si="107" ref="CA31:CA37">BZ31/BS31</f>
        <v>-0.05459738846572361</v>
      </c>
      <c r="CB31" s="320">
        <f t="shared" si="41"/>
        <v>-783</v>
      </c>
      <c r="CC31" s="324">
        <f aca="true" t="shared" si="108" ref="CC31:CC37">CB31/BM31</f>
        <v>-0.007454161192665791</v>
      </c>
    </row>
    <row r="32" spans="1:81" ht="14.25" thickBot="1" thickTop="1">
      <c r="A32" s="27" t="s">
        <v>47</v>
      </c>
      <c r="B32" s="36">
        <f>Stats2002!R10</f>
        <v>406.75</v>
      </c>
      <c r="C32" s="100">
        <f>Stats2003!S14</f>
        <v>326.5</v>
      </c>
      <c r="D32" s="37">
        <f>Stats2004!T14</f>
        <v>1808.75</v>
      </c>
      <c r="E32" s="119">
        <f>D32-C32</f>
        <v>1482.25</v>
      </c>
      <c r="F32" s="120">
        <f>E32/C32</f>
        <v>4.539816232771822</v>
      </c>
      <c r="G32" s="36">
        <f>Stats2005!AC16</f>
        <v>2376.5</v>
      </c>
      <c r="H32" s="45">
        <f>G32-D32</f>
        <v>567.75</v>
      </c>
      <c r="I32" s="73">
        <f t="shared" si="85"/>
        <v>0.31389080856945406</v>
      </c>
      <c r="J32" s="172">
        <f>Stats2006!AD16</f>
        <v>2952.5</v>
      </c>
      <c r="K32" s="173">
        <f t="shared" si="46"/>
        <v>576</v>
      </c>
      <c r="L32" s="174">
        <f t="shared" si="47"/>
        <v>0.2423732379549758</v>
      </c>
      <c r="M32" s="172">
        <f>Stats2007!AD16</f>
        <v>3354.75</v>
      </c>
      <c r="N32" s="173">
        <f t="shared" si="48"/>
        <v>402.25</v>
      </c>
      <c r="O32" s="174">
        <f t="shared" si="49"/>
        <v>0.13624047417442844</v>
      </c>
      <c r="P32" s="145"/>
      <c r="Q32" s="172">
        <f>Stats2008!AD16</f>
        <v>2780.9</v>
      </c>
      <c r="R32" s="139">
        <f t="shared" si="32"/>
        <v>-573.8499999999999</v>
      </c>
      <c r="S32" s="141">
        <f t="shared" si="50"/>
        <v>-0.1710559654221626</v>
      </c>
      <c r="T32" s="139">
        <f t="shared" si="33"/>
        <v>-171.5999999999999</v>
      </c>
      <c r="U32" s="140">
        <f t="shared" si="34"/>
        <v>-0.061706641734690176</v>
      </c>
      <c r="V32" s="322" t="s">
        <v>134</v>
      </c>
      <c r="W32" s="172">
        <f>Stats2009!AD16</f>
        <v>3476.1</v>
      </c>
      <c r="X32" s="318">
        <f t="shared" si="51"/>
        <v>695.1999999999998</v>
      </c>
      <c r="Y32" s="323">
        <f t="shared" si="52"/>
        <v>-1.2114664110830355</v>
      </c>
      <c r="Z32" s="320">
        <f t="shared" si="53"/>
        <v>121.34999999999991</v>
      </c>
      <c r="AA32" s="321">
        <f t="shared" si="54"/>
        <v>0.03490981272115299</v>
      </c>
      <c r="AC32" s="172">
        <f>Stats2010!AD16</f>
        <v>3096.3</v>
      </c>
      <c r="AD32" s="318">
        <f t="shared" si="55"/>
        <v>-379.7999999999997</v>
      </c>
      <c r="AE32" s="323">
        <f t="shared" si="86"/>
        <v>-0.10926037800983854</v>
      </c>
      <c r="AF32" s="320">
        <f t="shared" si="56"/>
        <v>315.4000000000001</v>
      </c>
      <c r="AG32" s="321">
        <f t="shared" si="57"/>
        <v>0.11341651983170918</v>
      </c>
      <c r="AH32" t="s">
        <v>134</v>
      </c>
      <c r="AI32" s="172">
        <f>Stats2011!AD16</f>
        <v>2717</v>
      </c>
      <c r="AJ32" s="318">
        <f t="shared" si="58"/>
        <v>-379.3000000000002</v>
      </c>
      <c r="AK32" s="323">
        <f t="shared" si="87"/>
        <v>-0.12250104963989282</v>
      </c>
      <c r="AL32" s="320">
        <f t="shared" si="59"/>
        <v>-759.0999999999999</v>
      </c>
      <c r="AM32" s="321">
        <f t="shared" si="60"/>
        <v>-0.21837691665947467</v>
      </c>
      <c r="AO32" s="172">
        <f>Stats2012!AD16</f>
        <v>2195.15</v>
      </c>
      <c r="AP32" s="318">
        <f t="shared" si="88"/>
        <v>-521.8499999999999</v>
      </c>
      <c r="AQ32" s="323">
        <f t="shared" si="89"/>
        <v>-0.1920684578579315</v>
      </c>
      <c r="AR32" s="320">
        <f t="shared" si="35"/>
        <v>-901.1500000000001</v>
      </c>
      <c r="AS32" s="321">
        <f t="shared" si="90"/>
        <v>-0.2910409198075122</v>
      </c>
      <c r="AT32" t="s">
        <v>134</v>
      </c>
      <c r="AU32" s="172">
        <f>Stats2013!AD16</f>
        <v>2480.75</v>
      </c>
      <c r="AV32" s="318">
        <f t="shared" si="91"/>
        <v>285.5999999999999</v>
      </c>
      <c r="AW32" s="323">
        <f t="shared" si="92"/>
        <v>0.130105004213835</v>
      </c>
      <c r="AX32" s="320">
        <f t="shared" si="36"/>
        <v>-236.25</v>
      </c>
      <c r="AY32" s="321">
        <f t="shared" si="93"/>
        <v>-0.08695252116304748</v>
      </c>
      <c r="AZ32" t="s">
        <v>165</v>
      </c>
      <c r="BA32" s="172">
        <f>Stats2014!AD16</f>
        <v>3035.25</v>
      </c>
      <c r="BB32" s="318">
        <f t="shared" si="94"/>
        <v>554.5</v>
      </c>
      <c r="BC32" s="323">
        <f t="shared" si="95"/>
        <v>0.22352111256676407</v>
      </c>
      <c r="BD32" s="320">
        <f t="shared" si="37"/>
        <v>840.0999999999999</v>
      </c>
      <c r="BE32" s="321">
        <f t="shared" si="96"/>
        <v>0.382707332072979</v>
      </c>
      <c r="BF32" t="s">
        <v>165</v>
      </c>
      <c r="BG32" s="172">
        <f>Stats2015!AD16</f>
        <v>3322.5</v>
      </c>
      <c r="BH32" s="318">
        <f t="shared" si="97"/>
        <v>287.25</v>
      </c>
      <c r="BI32" s="323">
        <f t="shared" si="98"/>
        <v>0.09463800345935261</v>
      </c>
      <c r="BJ32" s="320">
        <f t="shared" si="38"/>
        <v>841.75</v>
      </c>
      <c r="BK32" s="321">
        <f t="shared" si="99"/>
        <v>0.3393127078504485</v>
      </c>
      <c r="BM32" s="172">
        <f>Stats2016!AD16</f>
        <v>3459.5</v>
      </c>
      <c r="BN32" s="318">
        <f t="shared" si="100"/>
        <v>137</v>
      </c>
      <c r="BO32" s="323">
        <f t="shared" si="101"/>
        <v>0.04123401053423627</v>
      </c>
      <c r="BP32" s="320">
        <f t="shared" si="39"/>
        <v>424.25</v>
      </c>
      <c r="BQ32" s="321">
        <f t="shared" si="102"/>
        <v>0.1397743184251709</v>
      </c>
      <c r="BR32" t="s">
        <v>165</v>
      </c>
      <c r="BS32" s="172">
        <f>Stats2017!AD16</f>
        <v>3332.5</v>
      </c>
      <c r="BT32" s="318">
        <f t="shared" si="103"/>
        <v>-127</v>
      </c>
      <c r="BU32" s="323">
        <f t="shared" si="104"/>
        <v>-0.03671050729874259</v>
      </c>
      <c r="BV32" s="320">
        <f t="shared" si="40"/>
        <v>10</v>
      </c>
      <c r="BW32" s="321">
        <f t="shared" si="105"/>
        <v>0.0030097817908201654</v>
      </c>
      <c r="BY32" s="172">
        <f>Stats2018!AC16</f>
        <v>2922.25</v>
      </c>
      <c r="BZ32" s="318">
        <f t="shared" si="106"/>
        <v>-410.25</v>
      </c>
      <c r="CA32" s="323">
        <f t="shared" si="107"/>
        <v>-0.12310577644411103</v>
      </c>
      <c r="CB32" s="320">
        <f t="shared" si="41"/>
        <v>-537.25</v>
      </c>
      <c r="CC32" s="321">
        <f t="shared" si="108"/>
        <v>-0.1552970082381847</v>
      </c>
    </row>
    <row r="33" spans="1:81" ht="14.25" thickBot="1" thickTop="1">
      <c r="A33" s="24" t="s">
        <v>48</v>
      </c>
      <c r="B33" s="17" t="s">
        <v>56</v>
      </c>
      <c r="C33" s="129" t="s">
        <v>56</v>
      </c>
      <c r="D33">
        <f>Stats2004!W14</f>
        <v>22</v>
      </c>
      <c r="E33" s="122" t="s">
        <v>56</v>
      </c>
      <c r="F33" s="123" t="s">
        <v>56</v>
      </c>
      <c r="G33" s="28">
        <f>Stats2005!AD16</f>
        <v>127</v>
      </c>
      <c r="H33" s="43">
        <f>G33-D33</f>
        <v>105</v>
      </c>
      <c r="I33" s="70">
        <f t="shared" si="85"/>
        <v>4.7727272727272725</v>
      </c>
      <c r="J33" s="157">
        <f>Stats2006!AE16</f>
        <v>177</v>
      </c>
      <c r="K33" s="166">
        <f t="shared" si="46"/>
        <v>50</v>
      </c>
      <c r="L33" s="167">
        <f t="shared" si="47"/>
        <v>0.3937007874015748</v>
      </c>
      <c r="M33" s="157">
        <f>Stats2007!AE16</f>
        <v>420</v>
      </c>
      <c r="N33" s="166">
        <f t="shared" si="48"/>
        <v>243</v>
      </c>
      <c r="O33" s="167">
        <f t="shared" si="49"/>
        <v>1.3728813559322033</v>
      </c>
      <c r="P33" s="145"/>
      <c r="Q33" s="172">
        <f>Stats2008!AE16</f>
        <v>375</v>
      </c>
      <c r="R33" s="139">
        <f t="shared" si="32"/>
        <v>-45</v>
      </c>
      <c r="S33" s="141">
        <f t="shared" si="50"/>
        <v>-0.10714285714285714</v>
      </c>
      <c r="T33" s="139">
        <f t="shared" si="33"/>
        <v>198</v>
      </c>
      <c r="U33" s="140">
        <f t="shared" si="34"/>
        <v>0.528</v>
      </c>
      <c r="V33" s="322" t="s">
        <v>135</v>
      </c>
      <c r="W33" s="172">
        <f>Stats2009!AE16</f>
        <v>366</v>
      </c>
      <c r="X33" s="318">
        <f t="shared" si="51"/>
        <v>-9</v>
      </c>
      <c r="Y33" s="323">
        <f t="shared" si="52"/>
        <v>0.2</v>
      </c>
      <c r="Z33" s="320">
        <f t="shared" si="53"/>
        <v>-54</v>
      </c>
      <c r="AA33" s="321">
        <f t="shared" si="54"/>
        <v>-0.14754098360655737</v>
      </c>
      <c r="AC33" s="172">
        <f>Stats2010!AE16</f>
        <v>305</v>
      </c>
      <c r="AD33" s="318">
        <f t="shared" si="55"/>
        <v>-61</v>
      </c>
      <c r="AE33" s="323">
        <f t="shared" si="86"/>
        <v>-0.16666666666666666</v>
      </c>
      <c r="AF33" s="320">
        <f t="shared" si="56"/>
        <v>-70</v>
      </c>
      <c r="AG33" s="321">
        <f t="shared" si="57"/>
        <v>-0.18666666666666668</v>
      </c>
      <c r="AH33" t="s">
        <v>135</v>
      </c>
      <c r="AI33" s="172">
        <f>Stats2011!AE16</f>
        <v>328</v>
      </c>
      <c r="AJ33" s="318">
        <f t="shared" si="58"/>
        <v>23</v>
      </c>
      <c r="AK33" s="323">
        <f t="shared" si="87"/>
        <v>0.07540983606557378</v>
      </c>
      <c r="AL33" s="320">
        <f t="shared" si="59"/>
        <v>-38</v>
      </c>
      <c r="AM33" s="321">
        <f t="shared" si="60"/>
        <v>-0.10382513661202186</v>
      </c>
      <c r="AO33" s="172">
        <f>Stats2012!AE16</f>
        <v>340</v>
      </c>
      <c r="AP33" s="318">
        <f t="shared" si="88"/>
        <v>12</v>
      </c>
      <c r="AQ33" s="323">
        <f t="shared" si="89"/>
        <v>0.036585365853658534</v>
      </c>
      <c r="AR33" s="320">
        <f t="shared" si="35"/>
        <v>35</v>
      </c>
      <c r="AS33" s="321">
        <f t="shared" si="90"/>
        <v>0.11475409836065574</v>
      </c>
      <c r="AT33" t="s">
        <v>135</v>
      </c>
      <c r="AU33" s="172">
        <f>Stats2013!AE16</f>
        <v>294</v>
      </c>
      <c r="AV33" s="318">
        <f t="shared" si="91"/>
        <v>-46</v>
      </c>
      <c r="AW33" s="323">
        <f t="shared" si="92"/>
        <v>-0.13529411764705881</v>
      </c>
      <c r="AX33" s="320">
        <f t="shared" si="36"/>
        <v>-34</v>
      </c>
      <c r="AY33" s="321">
        <f t="shared" si="93"/>
        <v>-0.10365853658536585</v>
      </c>
      <c r="AZ33" t="s">
        <v>166</v>
      </c>
      <c r="BA33" s="172">
        <f>Stats2014!AE16</f>
        <v>389</v>
      </c>
      <c r="BB33" s="318">
        <f t="shared" si="94"/>
        <v>95</v>
      </c>
      <c r="BC33" s="323">
        <f t="shared" si="95"/>
        <v>0.3231292517006803</v>
      </c>
      <c r="BD33" s="320">
        <f t="shared" si="37"/>
        <v>49</v>
      </c>
      <c r="BE33" s="321">
        <f t="shared" si="96"/>
        <v>0.14411764705882352</v>
      </c>
      <c r="BF33" t="s">
        <v>166</v>
      </c>
      <c r="BG33" s="172">
        <f>Stats2015!AE16</f>
        <v>374</v>
      </c>
      <c r="BH33" s="318">
        <f t="shared" si="97"/>
        <v>-15</v>
      </c>
      <c r="BI33" s="323">
        <f t="shared" si="98"/>
        <v>-0.038560411311053984</v>
      </c>
      <c r="BJ33" s="320">
        <f t="shared" si="38"/>
        <v>80</v>
      </c>
      <c r="BK33" s="321">
        <f t="shared" si="99"/>
        <v>0.272108843537415</v>
      </c>
      <c r="BM33" s="172">
        <f>Stats2016!AE16</f>
        <v>356</v>
      </c>
      <c r="BN33" s="318">
        <f t="shared" si="100"/>
        <v>-18</v>
      </c>
      <c r="BO33" s="323">
        <f t="shared" si="101"/>
        <v>-0.0481283422459893</v>
      </c>
      <c r="BP33" s="320">
        <f t="shared" si="39"/>
        <v>-33</v>
      </c>
      <c r="BQ33" s="321">
        <f t="shared" si="102"/>
        <v>-0.08483290488431877</v>
      </c>
      <c r="BR33" t="s">
        <v>166</v>
      </c>
      <c r="BS33" s="172">
        <f>Stats2017!AE16</f>
        <v>176</v>
      </c>
      <c r="BT33" s="318">
        <f t="shared" si="103"/>
        <v>-180</v>
      </c>
      <c r="BU33" s="323">
        <f t="shared" si="104"/>
        <v>-0.5056179775280899</v>
      </c>
      <c r="BV33" s="320">
        <f t="shared" si="40"/>
        <v>-198</v>
      </c>
      <c r="BW33" s="321">
        <f t="shared" si="105"/>
        <v>-0.5294117647058824</v>
      </c>
      <c r="BY33" s="172">
        <f>Stats2018!AD16</f>
        <v>135</v>
      </c>
      <c r="BZ33" s="318">
        <f t="shared" si="106"/>
        <v>-41</v>
      </c>
      <c r="CA33" s="323">
        <f t="shared" si="107"/>
        <v>-0.23295454545454544</v>
      </c>
      <c r="CB33" s="320">
        <f t="shared" si="41"/>
        <v>-221</v>
      </c>
      <c r="CC33" s="321">
        <f t="shared" si="108"/>
        <v>-0.6207865168539326</v>
      </c>
    </row>
    <row r="34" spans="1:81" ht="14.25" thickBot="1" thickTop="1">
      <c r="A34" s="47" t="s">
        <v>49</v>
      </c>
      <c r="B34" s="82" t="s">
        <v>56</v>
      </c>
      <c r="C34" s="128" t="s">
        <v>56</v>
      </c>
      <c r="D34" s="48">
        <f>Stats2004!X14</f>
        <v>19</v>
      </c>
      <c r="E34" s="81" t="s">
        <v>56</v>
      </c>
      <c r="F34" s="124" t="s">
        <v>56</v>
      </c>
      <c r="G34" s="50">
        <f>Stats2005!AE16</f>
        <v>58</v>
      </c>
      <c r="H34" s="49">
        <f>G34-D34</f>
        <v>39</v>
      </c>
      <c r="I34" s="69">
        <f t="shared" si="85"/>
        <v>2.0526315789473686</v>
      </c>
      <c r="J34" s="154">
        <f>Stats2006!AF16</f>
        <v>56</v>
      </c>
      <c r="K34" s="155">
        <f t="shared" si="46"/>
        <v>-2</v>
      </c>
      <c r="L34" s="156">
        <f t="shared" si="47"/>
        <v>-0.034482758620689655</v>
      </c>
      <c r="M34" s="154">
        <f>Stats2007!AF16</f>
        <v>232</v>
      </c>
      <c r="N34" s="155">
        <f t="shared" si="48"/>
        <v>176</v>
      </c>
      <c r="O34" s="156">
        <f t="shared" si="49"/>
        <v>3.142857142857143</v>
      </c>
      <c r="P34" s="145"/>
      <c r="Q34" s="172">
        <f>Stats2008!AF16</f>
        <v>164</v>
      </c>
      <c r="R34" s="139">
        <f t="shared" si="32"/>
        <v>-68</v>
      </c>
      <c r="S34" s="141">
        <f t="shared" si="50"/>
        <v>-0.29310344827586204</v>
      </c>
      <c r="T34" s="139">
        <f t="shared" si="33"/>
        <v>108</v>
      </c>
      <c r="U34" s="140">
        <f t="shared" si="34"/>
        <v>0.6585365853658537</v>
      </c>
      <c r="V34" s="322" t="s">
        <v>136</v>
      </c>
      <c r="W34" s="172">
        <f>Stats2009!AF16</f>
        <v>136</v>
      </c>
      <c r="X34" s="318">
        <f t="shared" si="51"/>
        <v>-28</v>
      </c>
      <c r="Y34" s="323">
        <f t="shared" si="52"/>
        <v>0.4117647058823529</v>
      </c>
      <c r="Z34" s="320">
        <f t="shared" si="53"/>
        <v>-96</v>
      </c>
      <c r="AA34" s="321">
        <f t="shared" si="54"/>
        <v>-0.7058823529411765</v>
      </c>
      <c r="AC34" s="172">
        <f>Stats2010!AF16</f>
        <v>91</v>
      </c>
      <c r="AD34" s="318">
        <f t="shared" si="55"/>
        <v>-45</v>
      </c>
      <c r="AE34" s="323">
        <f t="shared" si="86"/>
        <v>-0.33088235294117646</v>
      </c>
      <c r="AF34" s="320">
        <f t="shared" si="56"/>
        <v>-73</v>
      </c>
      <c r="AG34" s="321">
        <f t="shared" si="57"/>
        <v>-0.4451219512195122</v>
      </c>
      <c r="AH34" t="s">
        <v>136</v>
      </c>
      <c r="AI34" s="172">
        <f>Stats2011!AF16</f>
        <v>135</v>
      </c>
      <c r="AJ34" s="318">
        <f t="shared" si="58"/>
        <v>44</v>
      </c>
      <c r="AK34" s="323">
        <f t="shared" si="87"/>
        <v>0.4835164835164835</v>
      </c>
      <c r="AL34" s="320">
        <f t="shared" si="59"/>
        <v>-1</v>
      </c>
      <c r="AM34" s="321">
        <f t="shared" si="60"/>
        <v>-0.007352941176470588</v>
      </c>
      <c r="AO34" s="172">
        <f>Stats2012!AF16</f>
        <v>186</v>
      </c>
      <c r="AP34" s="318">
        <f t="shared" si="88"/>
        <v>51</v>
      </c>
      <c r="AQ34" s="323">
        <f t="shared" si="89"/>
        <v>0.37777777777777777</v>
      </c>
      <c r="AR34" s="320">
        <f t="shared" si="35"/>
        <v>95</v>
      </c>
      <c r="AS34" s="321">
        <f t="shared" si="90"/>
        <v>1.043956043956044</v>
      </c>
      <c r="AT34" t="s">
        <v>136</v>
      </c>
      <c r="AU34" s="172">
        <f>Stats2013!AF16</f>
        <v>126</v>
      </c>
      <c r="AV34" s="318">
        <f t="shared" si="91"/>
        <v>-60</v>
      </c>
      <c r="AW34" s="323">
        <f t="shared" si="92"/>
        <v>-0.3225806451612903</v>
      </c>
      <c r="AX34" s="320">
        <f t="shared" si="36"/>
        <v>-9</v>
      </c>
      <c r="AY34" s="321">
        <f t="shared" si="93"/>
        <v>-0.06666666666666667</v>
      </c>
      <c r="AZ34" t="s">
        <v>167</v>
      </c>
      <c r="BA34" s="172">
        <f>Stats2014!AF16</f>
        <v>224</v>
      </c>
      <c r="BB34" s="318">
        <f t="shared" si="94"/>
        <v>98</v>
      </c>
      <c r="BC34" s="323">
        <f t="shared" si="95"/>
        <v>0.7777777777777778</v>
      </c>
      <c r="BD34" s="320">
        <f t="shared" si="37"/>
        <v>38</v>
      </c>
      <c r="BE34" s="321">
        <f t="shared" si="96"/>
        <v>0.20430107526881722</v>
      </c>
      <c r="BF34" t="s">
        <v>167</v>
      </c>
      <c r="BG34" s="172">
        <f>Stats2015!AF16</f>
        <v>218</v>
      </c>
      <c r="BH34" s="318">
        <f t="shared" si="97"/>
        <v>-6</v>
      </c>
      <c r="BI34" s="323">
        <f t="shared" si="98"/>
        <v>-0.026785714285714284</v>
      </c>
      <c r="BJ34" s="320">
        <f t="shared" si="38"/>
        <v>92</v>
      </c>
      <c r="BK34" s="321">
        <f t="shared" si="99"/>
        <v>0.7301587301587301</v>
      </c>
      <c r="BM34" s="172">
        <f>Stats2016!AF16</f>
        <v>166</v>
      </c>
      <c r="BN34" s="318">
        <f t="shared" si="100"/>
        <v>-52</v>
      </c>
      <c r="BO34" s="323">
        <f t="shared" si="101"/>
        <v>-0.23853211009174313</v>
      </c>
      <c r="BP34" s="320">
        <f t="shared" si="39"/>
        <v>-58</v>
      </c>
      <c r="BQ34" s="321">
        <f t="shared" si="102"/>
        <v>-0.25892857142857145</v>
      </c>
      <c r="BR34" t="s">
        <v>167</v>
      </c>
      <c r="BS34" s="172">
        <f>Stats2017!AF16</f>
        <v>162</v>
      </c>
      <c r="BT34" s="318">
        <f t="shared" si="103"/>
        <v>-4</v>
      </c>
      <c r="BU34" s="323">
        <f t="shared" si="104"/>
        <v>-0.024096385542168676</v>
      </c>
      <c r="BV34" s="320">
        <f t="shared" si="40"/>
        <v>-56</v>
      </c>
      <c r="BW34" s="321">
        <f t="shared" si="105"/>
        <v>-0.25688073394495414</v>
      </c>
      <c r="BY34" s="172">
        <f>Stats2018!AE16</f>
        <v>136</v>
      </c>
      <c r="BZ34" s="318">
        <f t="shared" si="106"/>
        <v>-26</v>
      </c>
      <c r="CA34" s="323">
        <f t="shared" si="107"/>
        <v>-0.16049382716049382</v>
      </c>
      <c r="CB34" s="320">
        <f t="shared" si="41"/>
        <v>-30</v>
      </c>
      <c r="CC34" s="321">
        <f t="shared" si="108"/>
        <v>-0.18072289156626506</v>
      </c>
    </row>
    <row r="35" spans="1:81" ht="14.25" thickBot="1" thickTop="1">
      <c r="A35" s="24" t="s">
        <v>50</v>
      </c>
      <c r="B35" s="181" t="s">
        <v>56</v>
      </c>
      <c r="C35" s="129" t="s">
        <v>56</v>
      </c>
      <c r="D35" s="187">
        <f>Stats2004!Y14</f>
        <v>0</v>
      </c>
      <c r="E35" s="85" t="s">
        <v>56</v>
      </c>
      <c r="F35" s="125" t="s">
        <v>56</v>
      </c>
      <c r="G35" s="187">
        <f>Stats2005!AF16</f>
        <v>12</v>
      </c>
      <c r="H35" s="85" t="s">
        <v>56</v>
      </c>
      <c r="I35" s="90" t="s">
        <v>56</v>
      </c>
      <c r="J35" s="188">
        <f>Stats2006!AG16</f>
        <v>29</v>
      </c>
      <c r="K35" s="175">
        <f t="shared" si="46"/>
        <v>17</v>
      </c>
      <c r="L35" s="176">
        <f t="shared" si="47"/>
        <v>1.4166666666666667</v>
      </c>
      <c r="M35" s="204">
        <f>Stats2007!AG16</f>
        <v>152</v>
      </c>
      <c r="N35" s="159">
        <f t="shared" si="48"/>
        <v>123</v>
      </c>
      <c r="O35" s="160">
        <f t="shared" si="49"/>
        <v>4.241379310344827</v>
      </c>
      <c r="P35" s="145"/>
      <c r="Q35" s="172">
        <f>Stats2008!AG16</f>
        <v>142</v>
      </c>
      <c r="R35" s="139">
        <f t="shared" si="32"/>
        <v>-10</v>
      </c>
      <c r="S35" s="141">
        <f t="shared" si="50"/>
        <v>-0.06578947368421052</v>
      </c>
      <c r="T35" s="139">
        <f t="shared" si="33"/>
        <v>113</v>
      </c>
      <c r="U35" s="140">
        <f t="shared" si="34"/>
        <v>0.795774647887324</v>
      </c>
      <c r="V35" s="322" t="s">
        <v>137</v>
      </c>
      <c r="W35" s="172">
        <f>Stats2009!AG16</f>
        <v>65</v>
      </c>
      <c r="X35" s="318">
        <f t="shared" si="51"/>
        <v>-77</v>
      </c>
      <c r="Y35" s="323">
        <f t="shared" si="52"/>
        <v>7.7</v>
      </c>
      <c r="Z35" s="320">
        <f t="shared" si="53"/>
        <v>-87</v>
      </c>
      <c r="AA35" s="321">
        <f t="shared" si="54"/>
        <v>-1.3384615384615384</v>
      </c>
      <c r="AC35" s="172">
        <f>Stats2010!AG16</f>
        <v>76</v>
      </c>
      <c r="AD35" s="318">
        <f t="shared" si="55"/>
        <v>11</v>
      </c>
      <c r="AE35" s="323">
        <f t="shared" si="86"/>
        <v>0.16923076923076924</v>
      </c>
      <c r="AF35" s="320">
        <f t="shared" si="56"/>
        <v>-66</v>
      </c>
      <c r="AG35" s="321">
        <f t="shared" si="57"/>
        <v>-0.4647887323943662</v>
      </c>
      <c r="AH35" t="s">
        <v>137</v>
      </c>
      <c r="AI35" s="172">
        <f>Stats2011!AG16</f>
        <v>141</v>
      </c>
      <c r="AJ35" s="318">
        <f t="shared" si="58"/>
        <v>65</v>
      </c>
      <c r="AK35" s="323">
        <f t="shared" si="87"/>
        <v>0.8552631578947368</v>
      </c>
      <c r="AL35" s="320">
        <f t="shared" si="59"/>
        <v>76</v>
      </c>
      <c r="AM35" s="321">
        <f t="shared" si="60"/>
        <v>1.1692307692307693</v>
      </c>
      <c r="AO35" s="172">
        <f>Stats2012!AG16</f>
        <v>148</v>
      </c>
      <c r="AP35" s="318">
        <f t="shared" si="88"/>
        <v>7</v>
      </c>
      <c r="AQ35" s="323">
        <f t="shared" si="89"/>
        <v>0.04964539007092199</v>
      </c>
      <c r="AR35" s="320">
        <f t="shared" si="35"/>
        <v>72</v>
      </c>
      <c r="AS35" s="321">
        <f t="shared" si="90"/>
        <v>0.9473684210526315</v>
      </c>
      <c r="AT35" t="s">
        <v>137</v>
      </c>
      <c r="AU35" s="172">
        <f>Stats2013!AG16</f>
        <v>141</v>
      </c>
      <c r="AV35" s="318">
        <f t="shared" si="91"/>
        <v>-7</v>
      </c>
      <c r="AW35" s="323">
        <f t="shared" si="92"/>
        <v>-0.0472972972972973</v>
      </c>
      <c r="AX35" s="320">
        <f t="shared" si="36"/>
        <v>0</v>
      </c>
      <c r="AY35" s="321">
        <f t="shared" si="93"/>
        <v>0</v>
      </c>
      <c r="AZ35" t="s">
        <v>168</v>
      </c>
      <c r="BA35" s="172">
        <f>Stats2014!AG16</f>
        <v>118</v>
      </c>
      <c r="BB35" s="318">
        <f t="shared" si="94"/>
        <v>-23</v>
      </c>
      <c r="BC35" s="323">
        <f t="shared" si="95"/>
        <v>-0.16312056737588654</v>
      </c>
      <c r="BD35" s="320">
        <f t="shared" si="37"/>
        <v>-30</v>
      </c>
      <c r="BE35" s="321">
        <f t="shared" si="96"/>
        <v>-0.20270270270270271</v>
      </c>
      <c r="BF35" t="s">
        <v>168</v>
      </c>
      <c r="BG35" s="172">
        <f>Stats2015!AG16</f>
        <v>104</v>
      </c>
      <c r="BH35" s="318">
        <f t="shared" si="97"/>
        <v>-14</v>
      </c>
      <c r="BI35" s="323">
        <f t="shared" si="98"/>
        <v>-0.11864406779661017</v>
      </c>
      <c r="BJ35" s="320">
        <f t="shared" si="38"/>
        <v>-37</v>
      </c>
      <c r="BK35" s="321">
        <f t="shared" si="99"/>
        <v>-0.2624113475177305</v>
      </c>
      <c r="BM35" s="172">
        <f>Stats2016!AG16</f>
        <v>126</v>
      </c>
      <c r="BN35" s="318">
        <f t="shared" si="100"/>
        <v>22</v>
      </c>
      <c r="BO35" s="323">
        <f t="shared" si="101"/>
        <v>0.21153846153846154</v>
      </c>
      <c r="BP35" s="320">
        <f t="shared" si="39"/>
        <v>8</v>
      </c>
      <c r="BQ35" s="321">
        <f t="shared" si="102"/>
        <v>0.06779661016949153</v>
      </c>
      <c r="BR35" t="s">
        <v>168</v>
      </c>
      <c r="BS35" s="172">
        <f>Stats2017!AG16</f>
        <v>95</v>
      </c>
      <c r="BT35" s="318">
        <f t="shared" si="103"/>
        <v>-31</v>
      </c>
      <c r="BU35" s="323">
        <f t="shared" si="104"/>
        <v>-0.24603174603174602</v>
      </c>
      <c r="BV35" s="320">
        <f t="shared" si="40"/>
        <v>-9</v>
      </c>
      <c r="BW35" s="321">
        <f t="shared" si="105"/>
        <v>-0.08653846153846154</v>
      </c>
      <c r="BY35" s="172">
        <f>Stats2018!AF16</f>
        <v>48</v>
      </c>
      <c r="BZ35" s="318">
        <f t="shared" si="106"/>
        <v>-47</v>
      </c>
      <c r="CA35" s="323">
        <f t="shared" si="107"/>
        <v>-0.49473684210526314</v>
      </c>
      <c r="CB35" s="320">
        <f t="shared" si="41"/>
        <v>-78</v>
      </c>
      <c r="CC35" s="321">
        <f t="shared" si="108"/>
        <v>-0.6190476190476191</v>
      </c>
    </row>
    <row r="36" spans="1:81" ht="14.25" thickBot="1" thickTop="1">
      <c r="A36" s="189" t="s">
        <v>95</v>
      </c>
      <c r="B36" s="186"/>
      <c r="C36" s="186"/>
      <c r="D36" s="190"/>
      <c r="E36" s="182" t="s">
        <v>56</v>
      </c>
      <c r="F36" s="191" t="s">
        <v>56</v>
      </c>
      <c r="G36" s="192"/>
      <c r="H36" s="182" t="s">
        <v>56</v>
      </c>
      <c r="I36" s="191" t="s">
        <v>56</v>
      </c>
      <c r="J36" s="193"/>
      <c r="K36" s="182" t="s">
        <v>56</v>
      </c>
      <c r="L36" s="191" t="s">
        <v>56</v>
      </c>
      <c r="M36" s="157">
        <f>Stats2007!AH17</f>
        <v>0</v>
      </c>
      <c r="N36" s="205"/>
      <c r="O36" s="206"/>
      <c r="P36" s="145"/>
      <c r="Q36" s="172">
        <f>Stats2008!AH16</f>
        <v>706</v>
      </c>
      <c r="R36" s="139">
        <f t="shared" si="32"/>
        <v>706</v>
      </c>
      <c r="S36" s="141"/>
      <c r="T36" s="139">
        <f t="shared" si="33"/>
        <v>706</v>
      </c>
      <c r="U36" s="140">
        <f t="shared" si="34"/>
        <v>1</v>
      </c>
      <c r="V36" s="322" t="s">
        <v>138</v>
      </c>
      <c r="W36" s="172">
        <f>Stats2009!AH16</f>
        <v>1156</v>
      </c>
      <c r="X36" s="318">
        <f t="shared" si="51"/>
        <v>450</v>
      </c>
      <c r="Y36" s="323">
        <f t="shared" si="52"/>
        <v>0.6373937677053825</v>
      </c>
      <c r="Z36" s="320">
        <f t="shared" si="53"/>
        <v>1156</v>
      </c>
      <c r="AA36" s="321">
        <f t="shared" si="54"/>
        <v>1</v>
      </c>
      <c r="AC36" s="172">
        <f>Stats2010!AH16</f>
        <v>1521</v>
      </c>
      <c r="AD36" s="318">
        <f t="shared" si="55"/>
        <v>365</v>
      </c>
      <c r="AE36" s="323">
        <f t="shared" si="86"/>
        <v>0.3157439446366782</v>
      </c>
      <c r="AF36" s="320">
        <f t="shared" si="56"/>
        <v>815</v>
      </c>
      <c r="AG36" s="321">
        <f t="shared" si="57"/>
        <v>1.1543909348441925</v>
      </c>
      <c r="AH36" t="s">
        <v>138</v>
      </c>
      <c r="AI36" s="172">
        <f>Stats2011!AH16</f>
        <v>1118</v>
      </c>
      <c r="AJ36" s="318">
        <f t="shared" si="58"/>
        <v>-403</v>
      </c>
      <c r="AK36" s="323">
        <f t="shared" si="87"/>
        <v>-0.26495726495726496</v>
      </c>
      <c r="AL36" s="320">
        <f t="shared" si="59"/>
        <v>-38</v>
      </c>
      <c r="AM36" s="321">
        <f t="shared" si="60"/>
        <v>-0.0328719723183391</v>
      </c>
      <c r="AO36" s="172">
        <f>Stats2012!AH16</f>
        <v>1427</v>
      </c>
      <c r="AP36" s="318">
        <f t="shared" si="88"/>
        <v>309</v>
      </c>
      <c r="AQ36" s="323">
        <f t="shared" si="89"/>
        <v>0.276386404293381</v>
      </c>
      <c r="AR36" s="320">
        <f t="shared" si="35"/>
        <v>-94</v>
      </c>
      <c r="AS36" s="321">
        <f t="shared" si="90"/>
        <v>-0.06180144641683103</v>
      </c>
      <c r="AT36" t="s">
        <v>138</v>
      </c>
      <c r="AU36" s="172">
        <f>Stats2013!AH16</f>
        <v>84</v>
      </c>
      <c r="AV36" s="318">
        <f t="shared" si="91"/>
        <v>-1343</v>
      </c>
      <c r="AW36" s="323">
        <f t="shared" si="92"/>
        <v>-0.9411352487736511</v>
      </c>
      <c r="AX36" s="320">
        <f t="shared" si="36"/>
        <v>-1034</v>
      </c>
      <c r="AY36" s="321">
        <f t="shared" si="93"/>
        <v>-0.924865831842576</v>
      </c>
      <c r="AZ36" t="s">
        <v>169</v>
      </c>
      <c r="BA36" s="172">
        <f>Stats2014!AH16</f>
        <v>21</v>
      </c>
      <c r="BB36" s="318">
        <f t="shared" si="94"/>
        <v>-63</v>
      </c>
      <c r="BC36" s="323">
        <f t="shared" si="95"/>
        <v>-0.75</v>
      </c>
      <c r="BD36" s="320">
        <f t="shared" si="37"/>
        <v>-1406</v>
      </c>
      <c r="BE36" s="321">
        <f t="shared" si="96"/>
        <v>-0.9852838121934128</v>
      </c>
      <c r="BF36" t="s">
        <v>169</v>
      </c>
      <c r="BG36" s="172">
        <f>Stats2015!AH16</f>
        <v>1</v>
      </c>
      <c r="BH36" s="318">
        <f t="shared" si="97"/>
        <v>-20</v>
      </c>
      <c r="BI36" s="323">
        <f t="shared" si="98"/>
        <v>-0.9523809523809523</v>
      </c>
      <c r="BJ36" s="320">
        <f t="shared" si="38"/>
        <v>-83</v>
      </c>
      <c r="BK36" s="321">
        <f t="shared" si="99"/>
        <v>-0.9880952380952381</v>
      </c>
      <c r="BM36" s="172">
        <f>Stats2016!AH16</f>
        <v>0</v>
      </c>
      <c r="BN36" s="318">
        <f t="shared" si="100"/>
        <v>-1</v>
      </c>
      <c r="BO36" s="323">
        <f t="shared" si="101"/>
        <v>-1</v>
      </c>
      <c r="BP36" s="320">
        <f t="shared" si="39"/>
        <v>-21</v>
      </c>
      <c r="BQ36" s="321">
        <f t="shared" si="102"/>
        <v>-1</v>
      </c>
      <c r="BR36" t="s">
        <v>169</v>
      </c>
      <c r="BS36" s="172">
        <f>Stats2017!AH16</f>
        <v>0</v>
      </c>
      <c r="BT36" s="318">
        <f t="shared" si="103"/>
        <v>0</v>
      </c>
      <c r="BU36" s="323" t="e">
        <f t="shared" si="104"/>
        <v>#DIV/0!</v>
      </c>
      <c r="BV36" s="320">
        <f t="shared" si="40"/>
        <v>-1</v>
      </c>
      <c r="BW36" s="321">
        <f t="shared" si="105"/>
        <v>-1</v>
      </c>
      <c r="BY36" s="172">
        <f>Stats2018!AG16</f>
        <v>4254</v>
      </c>
      <c r="BZ36" s="318">
        <f t="shared" si="106"/>
        <v>4254</v>
      </c>
      <c r="CA36" s="323" t="e">
        <f t="shared" si="107"/>
        <v>#DIV/0!</v>
      </c>
      <c r="CB36" s="320">
        <f t="shared" si="41"/>
        <v>4254</v>
      </c>
      <c r="CC36" s="321" t="e">
        <f t="shared" si="108"/>
        <v>#DIV/0!</v>
      </c>
    </row>
    <row r="37" spans="1:81" ht="14.25" thickBot="1" thickTop="1">
      <c r="A37" s="194" t="s">
        <v>97</v>
      </c>
      <c r="B37" s="195"/>
      <c r="C37" s="195"/>
      <c r="D37" s="196"/>
      <c r="E37" s="84" t="s">
        <v>56</v>
      </c>
      <c r="F37" s="197" t="s">
        <v>56</v>
      </c>
      <c r="G37" s="198"/>
      <c r="H37" s="84" t="s">
        <v>56</v>
      </c>
      <c r="I37" s="197" t="s">
        <v>56</v>
      </c>
      <c r="J37" s="199"/>
      <c r="K37" s="84" t="s">
        <v>56</v>
      </c>
      <c r="L37" s="197" t="s">
        <v>56</v>
      </c>
      <c r="M37" s="171">
        <f>Stats2007!AI18</f>
        <v>0</v>
      </c>
      <c r="N37" s="159"/>
      <c r="O37" s="207"/>
      <c r="P37" s="145"/>
      <c r="Q37" s="172">
        <f>Stats2008!AI16</f>
        <v>743</v>
      </c>
      <c r="R37" s="139">
        <f t="shared" si="32"/>
        <v>743</v>
      </c>
      <c r="S37" s="141"/>
      <c r="T37" s="139">
        <f t="shared" si="33"/>
        <v>743</v>
      </c>
      <c r="U37" s="140">
        <f t="shared" si="34"/>
        <v>1</v>
      </c>
      <c r="V37" s="325" t="s">
        <v>139</v>
      </c>
      <c r="W37" s="172">
        <f>Stats2009!AI16</f>
        <v>1046</v>
      </c>
      <c r="X37" s="326">
        <f t="shared" si="51"/>
        <v>303</v>
      </c>
      <c r="Y37" s="327">
        <f t="shared" si="52"/>
        <v>0.4078061911170929</v>
      </c>
      <c r="Z37" s="328">
        <f t="shared" si="53"/>
        <v>1046</v>
      </c>
      <c r="AA37" s="329">
        <f t="shared" si="54"/>
        <v>1</v>
      </c>
      <c r="AC37" s="172">
        <f>Stats2010!AI16</f>
        <v>1530</v>
      </c>
      <c r="AD37" s="326">
        <f t="shared" si="55"/>
        <v>484</v>
      </c>
      <c r="AE37" s="327">
        <f t="shared" si="86"/>
        <v>0.4627151051625239</v>
      </c>
      <c r="AF37" s="328">
        <f t="shared" si="56"/>
        <v>787</v>
      </c>
      <c r="AG37" s="329">
        <f t="shared" si="57"/>
        <v>1.0592193808882908</v>
      </c>
      <c r="AH37" t="s">
        <v>139</v>
      </c>
      <c r="AI37" s="172">
        <f>Stats2011!AI16</f>
        <v>2114</v>
      </c>
      <c r="AJ37" s="326">
        <f t="shared" si="58"/>
        <v>584</v>
      </c>
      <c r="AK37" s="327">
        <f t="shared" si="87"/>
        <v>0.38169934640522873</v>
      </c>
      <c r="AL37" s="328">
        <f t="shared" si="59"/>
        <v>1068</v>
      </c>
      <c r="AM37" s="329">
        <f t="shared" si="60"/>
        <v>1.0210325047801148</v>
      </c>
      <c r="AO37" s="172">
        <f>Stats2012!AI16</f>
        <v>1347</v>
      </c>
      <c r="AP37" s="326">
        <f t="shared" si="88"/>
        <v>-767</v>
      </c>
      <c r="AQ37" s="327">
        <f t="shared" si="89"/>
        <v>-0.36281929990539263</v>
      </c>
      <c r="AR37" s="320">
        <f t="shared" si="35"/>
        <v>-183</v>
      </c>
      <c r="AS37" s="329">
        <f t="shared" si="90"/>
        <v>-0.11960784313725491</v>
      </c>
      <c r="AT37" t="s">
        <v>139</v>
      </c>
      <c r="AU37" s="172">
        <f>Stats2013!AI16</f>
        <v>660</v>
      </c>
      <c r="AV37" s="326">
        <f t="shared" si="91"/>
        <v>-687</v>
      </c>
      <c r="AW37" s="327">
        <f t="shared" si="92"/>
        <v>-0.5100222717149221</v>
      </c>
      <c r="AX37" s="320">
        <f t="shared" si="36"/>
        <v>-1454</v>
      </c>
      <c r="AY37" s="329">
        <f t="shared" si="93"/>
        <v>-0.6877956480605487</v>
      </c>
      <c r="AZ37" t="s">
        <v>170</v>
      </c>
      <c r="BA37" s="172">
        <f>Stats2014!AI16</f>
        <v>1179</v>
      </c>
      <c r="BB37" s="326">
        <f t="shared" si="94"/>
        <v>519</v>
      </c>
      <c r="BC37" s="327">
        <f t="shared" si="95"/>
        <v>0.7863636363636364</v>
      </c>
      <c r="BD37" s="320">
        <f t="shared" si="37"/>
        <v>-168</v>
      </c>
      <c r="BE37" s="329">
        <f t="shared" si="96"/>
        <v>-0.12472160356347439</v>
      </c>
      <c r="BF37" t="s">
        <v>170</v>
      </c>
      <c r="BG37" s="172">
        <f>Stats2015!AI16</f>
        <v>1319</v>
      </c>
      <c r="BH37" s="326">
        <f t="shared" si="97"/>
        <v>140</v>
      </c>
      <c r="BI37" s="327">
        <f t="shared" si="98"/>
        <v>0.11874469889737066</v>
      </c>
      <c r="BJ37" s="320">
        <f t="shared" si="38"/>
        <v>659</v>
      </c>
      <c r="BK37" s="329">
        <f t="shared" si="99"/>
        <v>0.9984848484848485</v>
      </c>
      <c r="BM37" s="172">
        <f>Stats2016!AI16</f>
        <v>1282</v>
      </c>
      <c r="BN37" s="326">
        <f t="shared" si="100"/>
        <v>-37</v>
      </c>
      <c r="BO37" s="327">
        <f t="shared" si="101"/>
        <v>-0.028051554207733132</v>
      </c>
      <c r="BP37" s="320">
        <f t="shared" si="39"/>
        <v>103</v>
      </c>
      <c r="BQ37" s="329">
        <f t="shared" si="102"/>
        <v>0.08736217133163698</v>
      </c>
      <c r="BR37" t="s">
        <v>170</v>
      </c>
      <c r="BS37" s="172">
        <f>Stats2017!AI16</f>
        <v>0</v>
      </c>
      <c r="BT37" s="326">
        <f t="shared" si="103"/>
        <v>-1282</v>
      </c>
      <c r="BU37" s="327">
        <f t="shared" si="104"/>
        <v>-1</v>
      </c>
      <c r="BV37" s="320">
        <f t="shared" si="40"/>
        <v>-1319</v>
      </c>
      <c r="BW37" s="329">
        <f t="shared" si="105"/>
        <v>-1</v>
      </c>
      <c r="BY37" s="172">
        <f>Stats2018!AH16</f>
        <v>375</v>
      </c>
      <c r="BZ37" s="326">
        <f t="shared" si="106"/>
        <v>375</v>
      </c>
      <c r="CA37" s="327" t="e">
        <f t="shared" si="107"/>
        <v>#DIV/0!</v>
      </c>
      <c r="CB37" s="320">
        <f t="shared" si="41"/>
        <v>-907</v>
      </c>
      <c r="CC37" s="329">
        <f t="shared" si="108"/>
        <v>-0.7074882995319812</v>
      </c>
    </row>
    <row r="38" spans="13:15" ht="12.75">
      <c r="M38" s="177"/>
      <c r="N38" s="177"/>
      <c r="O38" s="177"/>
    </row>
    <row r="39" spans="13:15" ht="12.75">
      <c r="M39" s="177"/>
      <c r="N39" s="177"/>
      <c r="O39" s="177"/>
    </row>
  </sheetData>
  <sheetProtection/>
  <mergeCells count="52">
    <mergeCell ref="BS1:BU1"/>
    <mergeCell ref="BV1:BW1"/>
    <mergeCell ref="BT2:BU2"/>
    <mergeCell ref="BV2:BW2"/>
    <mergeCell ref="BM1:BO1"/>
    <mergeCell ref="BP1:BQ1"/>
    <mergeCell ref="BN2:BO2"/>
    <mergeCell ref="BP2:BQ2"/>
    <mergeCell ref="BA1:BC1"/>
    <mergeCell ref="BD1:BE1"/>
    <mergeCell ref="BB2:BC2"/>
    <mergeCell ref="BD2:BE2"/>
    <mergeCell ref="BG1:BI1"/>
    <mergeCell ref="BJ1:BK1"/>
    <mergeCell ref="BH2:BI2"/>
    <mergeCell ref="BJ2:BK2"/>
    <mergeCell ref="N2:O2"/>
    <mergeCell ref="J1:L1"/>
    <mergeCell ref="AU1:AW1"/>
    <mergeCell ref="AX1:AY1"/>
    <mergeCell ref="AV2:AW2"/>
    <mergeCell ref="AX2:AY2"/>
    <mergeCell ref="AP2:AQ2"/>
    <mergeCell ref="AR2:AS2"/>
    <mergeCell ref="AO1:AQ1"/>
    <mergeCell ref="AR1:AS1"/>
    <mergeCell ref="AJ2:AK2"/>
    <mergeCell ref="AL2:AM2"/>
    <mergeCell ref="D1:F1"/>
    <mergeCell ref="E2:F2"/>
    <mergeCell ref="G1:I1"/>
    <mergeCell ref="H2:I2"/>
    <mergeCell ref="Z1:AA1"/>
    <mergeCell ref="X2:Y2"/>
    <mergeCell ref="K2:L2"/>
    <mergeCell ref="M1:O1"/>
    <mergeCell ref="Q1:S1"/>
    <mergeCell ref="R2:S2"/>
    <mergeCell ref="AC1:AE1"/>
    <mergeCell ref="AF1:AG1"/>
    <mergeCell ref="AD2:AE2"/>
    <mergeCell ref="AF2:AG2"/>
    <mergeCell ref="BY1:CA1"/>
    <mergeCell ref="CB1:CC1"/>
    <mergeCell ref="BZ2:CA2"/>
    <mergeCell ref="CB2:CC2"/>
    <mergeCell ref="Z2:AA2"/>
    <mergeCell ref="T2:U2"/>
    <mergeCell ref="W1:Y1"/>
    <mergeCell ref="T1:U1"/>
    <mergeCell ref="AI1:AK1"/>
    <mergeCell ref="AL1:AM1"/>
  </mergeCells>
  <printOptions/>
  <pageMargins left="0.75" right="0.75" top="1" bottom="1" header="0.5" footer="0.5"/>
  <pageSetup fitToHeight="1" fitToWidth="1" horizontalDpi="600" verticalDpi="600" orientation="portrait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7">
      <selection activeCell="W14" sqref="W14"/>
    </sheetView>
  </sheetViews>
  <sheetFormatPr defaultColWidth="9.140625" defaultRowHeight="12.75"/>
  <cols>
    <col min="1" max="1" width="14.57421875" style="0" customWidth="1"/>
    <col min="2" max="2" width="7.421875" style="0" customWidth="1"/>
    <col min="3" max="3" width="7.00390625" style="0" customWidth="1"/>
    <col min="4" max="4" width="7.140625" style="0" customWidth="1"/>
    <col min="5" max="5" width="7.28125" style="0" customWidth="1"/>
    <col min="6" max="6" width="7.140625" style="0" customWidth="1"/>
    <col min="7" max="7" width="7.7109375" style="0" customWidth="1"/>
    <col min="8" max="8" width="8.00390625" style="0" customWidth="1"/>
    <col min="10" max="10" width="7.28125" style="0" customWidth="1"/>
    <col min="11" max="11" width="6.8515625" style="0" customWidth="1"/>
    <col min="12" max="12" width="6.00390625" style="0" customWidth="1"/>
    <col min="15" max="17" width="9.421875" style="177" customWidth="1"/>
    <col min="18" max="18" width="7.00390625" style="0" customWidth="1"/>
    <col min="19" max="19" width="5.57421875" style="0" customWidth="1"/>
    <col min="20" max="20" width="5.8515625" style="0" customWidth="1"/>
    <col min="21" max="21" width="10.7109375" style="0" customWidth="1"/>
    <col min="26" max="26" width="10.7109375" style="0" customWidth="1"/>
    <col min="27" max="28" width="9.140625" style="0" customWidth="1"/>
    <col min="29" max="29" width="7.28125" style="0" customWidth="1"/>
    <col min="30" max="30" width="7.00390625" style="0" customWidth="1"/>
    <col min="41" max="41" width="0" style="0" hidden="1" customWidth="1"/>
    <col min="43" max="43" width="7.00390625" style="0" customWidth="1"/>
    <col min="44" max="44" width="7.140625" style="0" customWidth="1"/>
    <col min="45" max="45" width="7.28125" style="0" customWidth="1"/>
    <col min="46" max="46" width="7.7109375" style="0" customWidth="1"/>
    <col min="47" max="47" width="10.8515625" style="0" customWidth="1"/>
  </cols>
  <sheetData>
    <row r="1" spans="1:47" s="363" customFormat="1" ht="75">
      <c r="A1" s="359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4" t="s">
        <v>192</v>
      </c>
      <c r="Q1" s="364" t="s">
        <v>191</v>
      </c>
      <c r="R1" s="362" t="s">
        <v>9</v>
      </c>
      <c r="S1" s="362" t="s">
        <v>10</v>
      </c>
      <c r="T1" s="362" t="s">
        <v>185</v>
      </c>
      <c r="U1" s="362" t="s">
        <v>38</v>
      </c>
      <c r="V1" s="362" t="s">
        <v>94</v>
      </c>
      <c r="W1" s="362" t="s">
        <v>13</v>
      </c>
      <c r="X1" s="362" t="s">
        <v>100</v>
      </c>
      <c r="Y1" s="362" t="s">
        <v>175</v>
      </c>
      <c r="Z1" s="362" t="s">
        <v>176</v>
      </c>
      <c r="AA1" s="362" t="s">
        <v>177</v>
      </c>
      <c r="AB1" s="362" t="s">
        <v>189</v>
      </c>
      <c r="AC1" s="362" t="s">
        <v>29</v>
      </c>
      <c r="AD1" s="362" t="s">
        <v>15</v>
      </c>
      <c r="AE1" s="362" t="s">
        <v>182</v>
      </c>
      <c r="AF1" s="362" t="s">
        <v>183</v>
      </c>
      <c r="AG1" s="362" t="s">
        <v>186</v>
      </c>
      <c r="AH1" s="362" t="s">
        <v>184</v>
      </c>
      <c r="AI1" s="362" t="s">
        <v>193</v>
      </c>
      <c r="AJ1" s="362" t="s">
        <v>194</v>
      </c>
      <c r="AK1" s="362" t="s">
        <v>39</v>
      </c>
      <c r="AL1" s="362" t="s">
        <v>18</v>
      </c>
      <c r="AM1" s="365" t="s">
        <v>22</v>
      </c>
      <c r="AN1" s="366" t="s">
        <v>23</v>
      </c>
      <c r="AO1" s="366" t="s">
        <v>24</v>
      </c>
      <c r="AP1" s="366" t="s">
        <v>95</v>
      </c>
      <c r="AQ1" s="366" t="s">
        <v>96</v>
      </c>
      <c r="AR1" s="366" t="s">
        <v>106</v>
      </c>
      <c r="AS1" s="366" t="s">
        <v>140</v>
      </c>
      <c r="AT1" s="366" t="s">
        <v>179</v>
      </c>
      <c r="AU1" s="366" t="s">
        <v>180</v>
      </c>
    </row>
    <row r="3" spans="1:47" ht="12.75">
      <c r="A3" s="342">
        <v>44197</v>
      </c>
      <c r="B3" s="8">
        <v>320</v>
      </c>
      <c r="C3">
        <v>516</v>
      </c>
      <c r="D3">
        <v>66</v>
      </c>
      <c r="E3">
        <v>15</v>
      </c>
      <c r="F3">
        <v>404</v>
      </c>
      <c r="G3">
        <v>796</v>
      </c>
      <c r="H3">
        <v>32</v>
      </c>
      <c r="I3">
        <v>18</v>
      </c>
      <c r="J3">
        <v>194</v>
      </c>
      <c r="K3">
        <v>2</v>
      </c>
      <c r="L3">
        <v>1</v>
      </c>
      <c r="M3">
        <v>35</v>
      </c>
      <c r="N3">
        <v>322</v>
      </c>
      <c r="O3" s="177">
        <v>20</v>
      </c>
      <c r="Q3" s="177">
        <v>7</v>
      </c>
      <c r="R3" s="177">
        <v>9</v>
      </c>
      <c r="S3" s="177">
        <v>0</v>
      </c>
      <c r="T3" s="177">
        <v>23</v>
      </c>
      <c r="U3" s="177">
        <v>3551</v>
      </c>
      <c r="V3" s="177">
        <v>0</v>
      </c>
      <c r="W3" s="177">
        <v>46</v>
      </c>
      <c r="X3" s="177">
        <v>3</v>
      </c>
      <c r="Y3" s="177">
        <v>0</v>
      </c>
      <c r="Z3" s="177">
        <v>0</v>
      </c>
      <c r="AA3" s="177">
        <v>0</v>
      </c>
      <c r="AB3" s="177">
        <v>18</v>
      </c>
      <c r="AC3" s="177">
        <v>0</v>
      </c>
      <c r="AD3" s="177">
        <v>0</v>
      </c>
      <c r="AE3" s="177">
        <v>739</v>
      </c>
      <c r="AF3" s="177">
        <v>13</v>
      </c>
      <c r="AG3" s="177">
        <v>752</v>
      </c>
      <c r="AH3" s="177">
        <v>57</v>
      </c>
      <c r="AI3" s="177"/>
      <c r="AJ3" s="177"/>
      <c r="AK3" s="177">
        <v>690</v>
      </c>
      <c r="AL3" s="177">
        <v>24.25</v>
      </c>
      <c r="AM3" s="177">
        <v>4</v>
      </c>
      <c r="AN3" s="177">
        <v>0</v>
      </c>
      <c r="AO3" s="177"/>
      <c r="AP3" s="177">
        <v>19</v>
      </c>
      <c r="AQ3">
        <v>24</v>
      </c>
      <c r="AR3">
        <v>349</v>
      </c>
      <c r="AS3">
        <v>19</v>
      </c>
      <c r="AT3">
        <v>2512</v>
      </c>
      <c r="AU3">
        <v>6063</v>
      </c>
    </row>
    <row r="4" spans="1:47" ht="12.75">
      <c r="A4" s="342">
        <v>44228</v>
      </c>
      <c r="B4" s="11">
        <v>298</v>
      </c>
      <c r="C4" s="11">
        <v>405</v>
      </c>
      <c r="D4" s="11">
        <v>52</v>
      </c>
      <c r="E4" s="11">
        <v>16</v>
      </c>
      <c r="F4" s="11">
        <v>328</v>
      </c>
      <c r="G4" s="11">
        <v>1343</v>
      </c>
      <c r="H4" s="11">
        <v>31</v>
      </c>
      <c r="I4" s="11">
        <v>22</v>
      </c>
      <c r="J4" s="11">
        <v>184</v>
      </c>
      <c r="K4" s="11">
        <v>15</v>
      </c>
      <c r="L4" s="11">
        <v>0</v>
      </c>
      <c r="M4" s="11">
        <v>27</v>
      </c>
      <c r="N4" s="11">
        <v>295</v>
      </c>
      <c r="O4" s="217">
        <v>48</v>
      </c>
      <c r="P4" s="217"/>
      <c r="Q4" s="217">
        <v>14</v>
      </c>
      <c r="R4" s="11">
        <v>9</v>
      </c>
      <c r="S4" s="11">
        <v>0</v>
      </c>
      <c r="T4" s="11">
        <v>10</v>
      </c>
      <c r="U4" s="11">
        <f>SUM(B4:T4)</f>
        <v>3097</v>
      </c>
      <c r="V4" s="11">
        <v>0</v>
      </c>
      <c r="W4" s="11">
        <v>15</v>
      </c>
      <c r="X4" s="11">
        <v>19</v>
      </c>
      <c r="Y4" s="11">
        <v>0</v>
      </c>
      <c r="Z4" s="11">
        <v>0</v>
      </c>
      <c r="AA4" s="11">
        <v>0</v>
      </c>
      <c r="AB4" s="11">
        <v>10</v>
      </c>
      <c r="AC4" s="11">
        <v>0</v>
      </c>
      <c r="AD4" s="11">
        <v>0</v>
      </c>
      <c r="AE4" s="11">
        <v>551</v>
      </c>
      <c r="AF4" s="11">
        <v>45</v>
      </c>
      <c r="AG4" s="11">
        <v>596</v>
      </c>
      <c r="AH4" s="11">
        <v>34</v>
      </c>
      <c r="AI4" s="11"/>
      <c r="AJ4" s="11"/>
      <c r="AK4" s="11">
        <v>563</v>
      </c>
      <c r="AL4" s="11">
        <v>25.75</v>
      </c>
      <c r="AM4" s="11">
        <v>3</v>
      </c>
      <c r="AN4" s="11">
        <v>0</v>
      </c>
      <c r="AO4" s="11"/>
      <c r="AP4" s="11">
        <v>49</v>
      </c>
      <c r="AQ4" s="11">
        <v>16</v>
      </c>
      <c r="AR4" s="11">
        <v>335</v>
      </c>
      <c r="AS4" s="11">
        <v>24</v>
      </c>
      <c r="AT4" s="11">
        <v>2672</v>
      </c>
      <c r="AU4" s="11">
        <v>5769</v>
      </c>
    </row>
    <row r="5" spans="1:47" ht="12.75">
      <c r="A5" s="342">
        <v>44256</v>
      </c>
      <c r="B5" s="11">
        <v>287</v>
      </c>
      <c r="C5" s="11">
        <v>536</v>
      </c>
      <c r="D5" s="11">
        <v>64</v>
      </c>
      <c r="E5" s="11">
        <v>44</v>
      </c>
      <c r="F5" s="11">
        <v>389</v>
      </c>
      <c r="G5" s="11">
        <v>1575</v>
      </c>
      <c r="H5" s="11">
        <v>29</v>
      </c>
      <c r="I5" s="11">
        <v>7</v>
      </c>
      <c r="J5" s="11">
        <v>169</v>
      </c>
      <c r="K5" s="11">
        <v>9</v>
      </c>
      <c r="L5" s="11">
        <v>0</v>
      </c>
      <c r="M5" s="11">
        <v>32</v>
      </c>
      <c r="N5" s="11">
        <v>266</v>
      </c>
      <c r="O5" s="217">
        <v>21</v>
      </c>
      <c r="P5" s="217">
        <v>22</v>
      </c>
      <c r="Q5" s="217">
        <v>16</v>
      </c>
      <c r="R5" s="11">
        <v>18</v>
      </c>
      <c r="S5" s="11">
        <v>0</v>
      </c>
      <c r="T5" s="11">
        <v>28</v>
      </c>
      <c r="U5" s="11">
        <v>3518</v>
      </c>
      <c r="V5" s="11">
        <v>0</v>
      </c>
      <c r="W5" s="11">
        <v>37</v>
      </c>
      <c r="X5" s="11">
        <v>10</v>
      </c>
      <c r="Y5" s="11">
        <v>0</v>
      </c>
      <c r="Z5" s="11">
        <v>0</v>
      </c>
      <c r="AA5" s="11">
        <v>0</v>
      </c>
      <c r="AB5" s="11">
        <v>19</v>
      </c>
      <c r="AC5" s="11">
        <v>0</v>
      </c>
      <c r="AD5" s="11">
        <v>9</v>
      </c>
      <c r="AE5" s="11">
        <v>1236</v>
      </c>
      <c r="AF5" s="11">
        <v>72</v>
      </c>
      <c r="AG5" s="11">
        <v>1308</v>
      </c>
      <c r="AH5" s="11">
        <v>55</v>
      </c>
      <c r="AI5" s="11"/>
      <c r="AJ5" s="11"/>
      <c r="AK5" s="11">
        <v>894</v>
      </c>
      <c r="AL5" s="11">
        <v>54</v>
      </c>
      <c r="AM5" s="11">
        <v>5</v>
      </c>
      <c r="AN5" s="11">
        <v>0</v>
      </c>
      <c r="AO5" s="11"/>
      <c r="AP5" s="11">
        <v>192</v>
      </c>
      <c r="AQ5" s="11">
        <v>64</v>
      </c>
      <c r="AR5" s="11">
        <v>388</v>
      </c>
      <c r="AS5" s="11">
        <v>51</v>
      </c>
      <c r="AT5" s="11">
        <v>2589</v>
      </c>
      <c r="AU5" s="11">
        <v>6107</v>
      </c>
    </row>
    <row r="6" spans="1:47" ht="12.75">
      <c r="A6" s="342">
        <v>44287</v>
      </c>
      <c r="B6" s="11">
        <v>257</v>
      </c>
      <c r="C6" s="11">
        <v>455</v>
      </c>
      <c r="D6" s="11">
        <v>55</v>
      </c>
      <c r="E6" s="11">
        <v>26</v>
      </c>
      <c r="F6" s="11">
        <v>405</v>
      </c>
      <c r="G6" s="11">
        <v>1232</v>
      </c>
      <c r="H6" s="11">
        <v>36</v>
      </c>
      <c r="I6" s="11">
        <v>9</v>
      </c>
      <c r="J6" s="11">
        <v>179</v>
      </c>
      <c r="K6" s="11">
        <v>2</v>
      </c>
      <c r="L6" s="11">
        <v>0</v>
      </c>
      <c r="M6" s="11">
        <v>38</v>
      </c>
      <c r="N6" s="11">
        <v>316</v>
      </c>
      <c r="O6" s="217">
        <v>11</v>
      </c>
      <c r="P6" s="217">
        <v>26</v>
      </c>
      <c r="Q6" s="217">
        <v>11</v>
      </c>
      <c r="R6" s="11">
        <v>10</v>
      </c>
      <c r="S6" s="11">
        <v>0</v>
      </c>
      <c r="T6" s="11">
        <v>27</v>
      </c>
      <c r="U6" s="11">
        <v>3101</v>
      </c>
      <c r="V6" s="217">
        <v>0</v>
      </c>
      <c r="W6" s="11">
        <v>25</v>
      </c>
      <c r="X6" s="217">
        <v>10</v>
      </c>
      <c r="Y6" s="217">
        <v>0</v>
      </c>
      <c r="Z6" s="217">
        <v>0</v>
      </c>
      <c r="AA6" s="217">
        <v>0</v>
      </c>
      <c r="AB6" s="217">
        <v>20</v>
      </c>
      <c r="AC6" s="11">
        <v>0</v>
      </c>
      <c r="AD6" s="11">
        <v>43</v>
      </c>
      <c r="AE6" s="11">
        <v>988</v>
      </c>
      <c r="AF6" s="11">
        <v>80</v>
      </c>
      <c r="AG6" s="11">
        <v>1068</v>
      </c>
      <c r="AH6" s="11">
        <v>61</v>
      </c>
      <c r="AI6" s="11"/>
      <c r="AJ6" s="11"/>
      <c r="AK6" s="11">
        <v>837</v>
      </c>
      <c r="AL6" s="217">
        <v>39.5</v>
      </c>
      <c r="AM6" s="217">
        <v>4</v>
      </c>
      <c r="AN6" s="217">
        <v>0</v>
      </c>
      <c r="AO6" s="217"/>
      <c r="AP6" s="217">
        <v>362</v>
      </c>
      <c r="AQ6" s="217">
        <v>20</v>
      </c>
      <c r="AR6" s="11">
        <v>372</v>
      </c>
      <c r="AS6" s="217">
        <v>51</v>
      </c>
      <c r="AT6" s="217">
        <v>2445</v>
      </c>
      <c r="AU6" s="217">
        <v>5546</v>
      </c>
    </row>
    <row r="7" spans="1:47" ht="12.75">
      <c r="A7" s="342">
        <v>44317</v>
      </c>
      <c r="B7" s="11">
        <v>339</v>
      </c>
      <c r="C7" s="11">
        <v>502</v>
      </c>
      <c r="D7" s="11">
        <v>75</v>
      </c>
      <c r="E7" s="11">
        <v>21</v>
      </c>
      <c r="F7" s="11">
        <v>588</v>
      </c>
      <c r="G7" s="11">
        <v>2023</v>
      </c>
      <c r="H7" s="11">
        <v>62</v>
      </c>
      <c r="I7" s="11">
        <v>24</v>
      </c>
      <c r="J7" s="11">
        <v>175</v>
      </c>
      <c r="K7" s="11">
        <v>12</v>
      </c>
      <c r="L7" s="11">
        <v>0</v>
      </c>
      <c r="M7" s="11">
        <v>50</v>
      </c>
      <c r="N7" s="11">
        <v>472</v>
      </c>
      <c r="O7" s="217">
        <v>22</v>
      </c>
      <c r="P7" s="217">
        <v>33</v>
      </c>
      <c r="Q7" s="217">
        <v>17</v>
      </c>
      <c r="R7" s="11">
        <v>19</v>
      </c>
      <c r="S7" s="11">
        <v>1</v>
      </c>
      <c r="T7" s="11">
        <v>46</v>
      </c>
      <c r="U7" s="11">
        <f>SUM(B7:T7)</f>
        <v>4481</v>
      </c>
      <c r="V7" s="11">
        <v>7</v>
      </c>
      <c r="W7" s="11">
        <v>40</v>
      </c>
      <c r="X7" s="11">
        <v>2</v>
      </c>
      <c r="Y7" s="11">
        <v>0</v>
      </c>
      <c r="Z7" s="11">
        <v>0</v>
      </c>
      <c r="AA7" s="11">
        <v>0</v>
      </c>
      <c r="AB7" s="11">
        <v>10</v>
      </c>
      <c r="AC7" s="11">
        <v>0</v>
      </c>
      <c r="AD7" s="11">
        <v>47</v>
      </c>
      <c r="AE7" s="11">
        <v>627</v>
      </c>
      <c r="AF7" s="11">
        <v>40</v>
      </c>
      <c r="AG7" s="11">
        <v>667</v>
      </c>
      <c r="AH7" s="11">
        <v>72</v>
      </c>
      <c r="AI7" s="11">
        <v>684</v>
      </c>
      <c r="AJ7" s="11">
        <v>887</v>
      </c>
      <c r="AK7" s="11">
        <v>1571</v>
      </c>
      <c r="AL7" s="217">
        <v>37.25</v>
      </c>
      <c r="AM7" s="217">
        <v>4</v>
      </c>
      <c r="AN7" s="217">
        <v>0</v>
      </c>
      <c r="AO7" s="357"/>
      <c r="AP7" s="217">
        <v>73</v>
      </c>
      <c r="AQ7" s="11">
        <v>45</v>
      </c>
      <c r="AR7" s="11">
        <v>430</v>
      </c>
      <c r="AS7" s="11">
        <v>52</v>
      </c>
      <c r="AT7" s="217">
        <v>2454</v>
      </c>
      <c r="AU7" s="217">
        <v>6935</v>
      </c>
    </row>
    <row r="8" spans="1:47" ht="12.75">
      <c r="A8" s="342">
        <v>44348</v>
      </c>
      <c r="B8" s="11">
        <v>475</v>
      </c>
      <c r="C8" s="11">
        <v>714</v>
      </c>
      <c r="D8" s="11">
        <v>164</v>
      </c>
      <c r="E8" s="11">
        <v>21</v>
      </c>
      <c r="F8" s="11">
        <v>952</v>
      </c>
      <c r="G8" s="11">
        <v>4352</v>
      </c>
      <c r="H8" s="11">
        <v>301</v>
      </c>
      <c r="I8" s="11">
        <v>69</v>
      </c>
      <c r="J8" s="11">
        <v>4352</v>
      </c>
      <c r="K8" s="11">
        <v>18</v>
      </c>
      <c r="L8" s="11">
        <v>1</v>
      </c>
      <c r="M8" s="11">
        <v>115</v>
      </c>
      <c r="N8" s="11">
        <v>1123</v>
      </c>
      <c r="O8" s="217">
        <v>22</v>
      </c>
      <c r="P8" s="217">
        <v>45</v>
      </c>
      <c r="Q8" s="217">
        <v>25</v>
      </c>
      <c r="R8" s="11">
        <v>53</v>
      </c>
      <c r="S8" s="11">
        <v>3</v>
      </c>
      <c r="T8" s="11">
        <v>35</v>
      </c>
      <c r="U8" s="11">
        <f>SUM(B8:T8)</f>
        <v>12840</v>
      </c>
      <c r="V8" s="217">
        <v>10</v>
      </c>
      <c r="W8" s="217">
        <v>116</v>
      </c>
      <c r="X8" s="11">
        <v>129</v>
      </c>
      <c r="Y8" s="11">
        <v>0</v>
      </c>
      <c r="Z8" s="11">
        <v>0</v>
      </c>
      <c r="AA8" s="11">
        <v>0</v>
      </c>
      <c r="AB8" s="11">
        <v>9</v>
      </c>
      <c r="AC8" s="217">
        <v>0</v>
      </c>
      <c r="AD8" s="217">
        <v>21</v>
      </c>
      <c r="AE8" s="217">
        <v>1168</v>
      </c>
      <c r="AF8" s="217">
        <v>133</v>
      </c>
      <c r="AG8" s="217">
        <v>391</v>
      </c>
      <c r="AH8" s="217">
        <v>86</v>
      </c>
      <c r="AI8" s="217">
        <v>403</v>
      </c>
      <c r="AJ8" s="217">
        <v>2224</v>
      </c>
      <c r="AK8" s="217">
        <f>SUM(AI8:AJ8)</f>
        <v>2627</v>
      </c>
      <c r="AL8" s="217">
        <v>86.25</v>
      </c>
      <c r="AM8" s="217">
        <v>4</v>
      </c>
      <c r="AN8" s="217">
        <v>0</v>
      </c>
      <c r="AO8" s="357"/>
      <c r="AP8" s="217">
        <v>270</v>
      </c>
      <c r="AQ8" s="217">
        <v>86</v>
      </c>
      <c r="AR8" s="11">
        <v>655</v>
      </c>
      <c r="AS8" s="217">
        <v>54</v>
      </c>
      <c r="AT8" s="217">
        <v>2413</v>
      </c>
      <c r="AU8" s="217">
        <v>15253</v>
      </c>
    </row>
    <row r="9" spans="1:47" ht="12.75">
      <c r="A9" s="342">
        <v>44378</v>
      </c>
      <c r="B9" s="11">
        <v>567</v>
      </c>
      <c r="C9" s="11">
        <v>740</v>
      </c>
      <c r="D9" s="11">
        <v>180</v>
      </c>
      <c r="E9" s="11">
        <v>18</v>
      </c>
      <c r="F9" s="11">
        <v>1193</v>
      </c>
      <c r="G9" s="11">
        <v>5109</v>
      </c>
      <c r="H9" s="11">
        <v>252</v>
      </c>
      <c r="I9" s="11">
        <v>42</v>
      </c>
      <c r="J9" s="11">
        <v>399</v>
      </c>
      <c r="K9" s="11">
        <v>21</v>
      </c>
      <c r="L9" s="11">
        <v>12</v>
      </c>
      <c r="M9" s="11">
        <v>191</v>
      </c>
      <c r="N9" s="11">
        <v>1204</v>
      </c>
      <c r="O9" s="217">
        <v>9</v>
      </c>
      <c r="P9" s="217">
        <v>59</v>
      </c>
      <c r="Q9" s="217">
        <v>28</v>
      </c>
      <c r="R9" s="11">
        <v>21</v>
      </c>
      <c r="S9" s="11">
        <v>1</v>
      </c>
      <c r="T9" s="11">
        <v>55</v>
      </c>
      <c r="U9" s="11">
        <v>10162</v>
      </c>
      <c r="V9" s="11">
        <v>6</v>
      </c>
      <c r="W9" s="11">
        <v>125</v>
      </c>
      <c r="X9" s="11">
        <v>112</v>
      </c>
      <c r="Y9" s="11">
        <v>0</v>
      </c>
      <c r="Z9" s="11">
        <v>0</v>
      </c>
      <c r="AA9" s="11">
        <v>0</v>
      </c>
      <c r="AB9" s="11">
        <v>12</v>
      </c>
      <c r="AC9" s="11">
        <v>0</v>
      </c>
      <c r="AD9" s="11">
        <v>27</v>
      </c>
      <c r="AE9" s="11">
        <v>1238</v>
      </c>
      <c r="AF9" s="11">
        <v>39</v>
      </c>
      <c r="AG9" s="11">
        <v>1277</v>
      </c>
      <c r="AH9" s="11">
        <v>110</v>
      </c>
      <c r="AI9" s="11">
        <v>397</v>
      </c>
      <c r="AJ9" s="11">
        <v>2637</v>
      </c>
      <c r="AK9" s="11">
        <f>SUM(AI9:AJ9)</f>
        <v>3034</v>
      </c>
      <c r="AL9" s="11">
        <v>122.25</v>
      </c>
      <c r="AM9" s="217">
        <v>5</v>
      </c>
      <c r="AN9" s="217">
        <v>0</v>
      </c>
      <c r="AO9" s="357"/>
      <c r="AP9" s="11">
        <v>67</v>
      </c>
      <c r="AQ9" s="11">
        <v>129</v>
      </c>
      <c r="AR9" s="11">
        <v>660</v>
      </c>
      <c r="AS9" s="11">
        <v>57</v>
      </c>
      <c r="AT9" s="217">
        <v>2177</v>
      </c>
      <c r="AU9" s="217">
        <v>12339</v>
      </c>
    </row>
    <row r="10" spans="1:47" s="177" customFormat="1" ht="12.75">
      <c r="A10" s="348">
        <v>44409</v>
      </c>
      <c r="B10" s="217">
        <v>481</v>
      </c>
      <c r="C10" s="217">
        <v>579</v>
      </c>
      <c r="D10" s="217">
        <v>97</v>
      </c>
      <c r="E10" s="217">
        <v>18</v>
      </c>
      <c r="F10" s="217">
        <v>808</v>
      </c>
      <c r="G10" s="217">
        <v>2430</v>
      </c>
      <c r="H10" s="217">
        <v>141</v>
      </c>
      <c r="I10" s="217">
        <v>44</v>
      </c>
      <c r="J10" s="217">
        <v>269</v>
      </c>
      <c r="K10" s="217">
        <v>30</v>
      </c>
      <c r="L10" s="217">
        <v>0</v>
      </c>
      <c r="M10" s="217">
        <v>127</v>
      </c>
      <c r="N10" s="217">
        <v>770</v>
      </c>
      <c r="O10" s="217">
        <v>7</v>
      </c>
      <c r="P10" s="217">
        <v>34</v>
      </c>
      <c r="Q10" s="217">
        <v>21</v>
      </c>
      <c r="R10" s="217">
        <v>2</v>
      </c>
      <c r="S10" s="217">
        <v>1</v>
      </c>
      <c r="T10" s="217">
        <v>58</v>
      </c>
      <c r="U10" s="217">
        <f>SUM(B10:T10)</f>
        <v>5917</v>
      </c>
      <c r="V10" s="217">
        <v>4</v>
      </c>
      <c r="W10" s="217">
        <v>62</v>
      </c>
      <c r="X10" s="217">
        <v>0</v>
      </c>
      <c r="Y10" s="217">
        <v>0</v>
      </c>
      <c r="Z10" s="217">
        <v>0</v>
      </c>
      <c r="AA10" s="217">
        <v>0</v>
      </c>
      <c r="AB10" s="217">
        <v>10</v>
      </c>
      <c r="AC10" s="217">
        <v>0</v>
      </c>
      <c r="AD10" s="217">
        <v>10</v>
      </c>
      <c r="AE10" s="217">
        <v>524</v>
      </c>
      <c r="AF10" s="217">
        <v>35</v>
      </c>
      <c r="AG10" s="217">
        <v>559</v>
      </c>
      <c r="AH10" s="217">
        <v>68</v>
      </c>
      <c r="AI10" s="217">
        <v>189</v>
      </c>
      <c r="AJ10" s="217">
        <v>984</v>
      </c>
      <c r="AK10" s="217">
        <v>1173</v>
      </c>
      <c r="AL10" s="217">
        <v>34.75</v>
      </c>
      <c r="AM10" s="217">
        <v>0</v>
      </c>
      <c r="AN10" s="217">
        <v>0</v>
      </c>
      <c r="AO10" s="357"/>
      <c r="AP10" s="217">
        <v>216</v>
      </c>
      <c r="AQ10" s="217">
        <v>66</v>
      </c>
      <c r="AR10" s="217">
        <v>597</v>
      </c>
      <c r="AS10" s="217">
        <v>42</v>
      </c>
      <c r="AT10" s="217">
        <v>2246</v>
      </c>
      <c r="AU10" s="217">
        <v>8163</v>
      </c>
    </row>
    <row r="11" spans="1:47" ht="12.75">
      <c r="A11" s="342">
        <v>44440</v>
      </c>
      <c r="B11" s="11">
        <v>58</v>
      </c>
      <c r="C11" s="11">
        <v>462</v>
      </c>
      <c r="D11" s="11">
        <v>52</v>
      </c>
      <c r="E11" s="11">
        <v>9</v>
      </c>
      <c r="F11" s="11">
        <v>390</v>
      </c>
      <c r="G11" s="11">
        <v>1587</v>
      </c>
      <c r="H11" s="11">
        <v>44</v>
      </c>
      <c r="I11" s="11">
        <v>26</v>
      </c>
      <c r="J11" s="11">
        <v>168</v>
      </c>
      <c r="K11" s="11">
        <v>10</v>
      </c>
      <c r="L11" s="11">
        <v>0</v>
      </c>
      <c r="M11" s="11">
        <v>35</v>
      </c>
      <c r="N11" s="11">
        <v>379</v>
      </c>
      <c r="O11" s="217">
        <v>20</v>
      </c>
      <c r="P11" s="217">
        <v>35</v>
      </c>
      <c r="Q11" s="217">
        <v>17</v>
      </c>
      <c r="R11" s="11">
        <v>2</v>
      </c>
      <c r="S11" s="11">
        <v>0</v>
      </c>
      <c r="T11" s="11">
        <v>21</v>
      </c>
      <c r="U11" s="217">
        <v>3592</v>
      </c>
      <c r="V11" s="11">
        <v>0</v>
      </c>
      <c r="W11" s="11">
        <v>34</v>
      </c>
      <c r="X11" s="217">
        <v>2</v>
      </c>
      <c r="Y11" s="217">
        <v>0</v>
      </c>
      <c r="Z11" s="217">
        <v>0</v>
      </c>
      <c r="AA11" s="217">
        <v>0</v>
      </c>
      <c r="AB11" s="217">
        <v>9</v>
      </c>
      <c r="AC11" s="11">
        <v>0</v>
      </c>
      <c r="AD11" s="11">
        <v>0</v>
      </c>
      <c r="AE11" s="11">
        <v>334</v>
      </c>
      <c r="AF11" s="11">
        <v>18</v>
      </c>
      <c r="AG11" s="11">
        <v>352</v>
      </c>
      <c r="AH11" s="11">
        <v>49</v>
      </c>
      <c r="AI11" s="11">
        <v>266</v>
      </c>
      <c r="AJ11" s="11">
        <v>0</v>
      </c>
      <c r="AK11" s="11">
        <v>266</v>
      </c>
      <c r="AL11" s="217">
        <v>0</v>
      </c>
      <c r="AM11" s="217">
        <v>0</v>
      </c>
      <c r="AN11" s="217">
        <v>0</v>
      </c>
      <c r="AO11" s="357"/>
      <c r="AP11" s="217">
        <v>71</v>
      </c>
      <c r="AQ11" s="217">
        <v>41</v>
      </c>
      <c r="AR11" s="11">
        <v>412</v>
      </c>
      <c r="AS11" s="217">
        <v>38</v>
      </c>
      <c r="AT11" s="217">
        <v>2069</v>
      </c>
      <c r="AU11" s="217">
        <v>5661</v>
      </c>
    </row>
    <row r="12" spans="1:47" ht="12.75">
      <c r="A12" s="342">
        <v>44470</v>
      </c>
      <c r="B12" s="11">
        <v>466</v>
      </c>
      <c r="C12" s="11">
        <v>568</v>
      </c>
      <c r="D12" s="11">
        <v>121</v>
      </c>
      <c r="E12" s="11">
        <v>26</v>
      </c>
      <c r="F12" s="11">
        <v>785</v>
      </c>
      <c r="G12" s="11">
        <v>3281</v>
      </c>
      <c r="H12" s="11">
        <v>167</v>
      </c>
      <c r="I12" s="11">
        <v>54</v>
      </c>
      <c r="J12" s="11">
        <v>139</v>
      </c>
      <c r="K12" s="11">
        <v>8</v>
      </c>
      <c r="L12" s="11">
        <v>1</v>
      </c>
      <c r="M12" s="11">
        <v>96</v>
      </c>
      <c r="N12" s="11">
        <v>822</v>
      </c>
      <c r="O12" s="217">
        <v>25</v>
      </c>
      <c r="P12" s="217">
        <v>16</v>
      </c>
      <c r="Q12" s="217">
        <v>28</v>
      </c>
      <c r="R12" s="11">
        <v>15</v>
      </c>
      <c r="S12" s="11">
        <v>0</v>
      </c>
      <c r="T12" s="11">
        <v>42</v>
      </c>
      <c r="U12" s="11">
        <f>SUM(B12:T12)</f>
        <v>6660</v>
      </c>
      <c r="V12" s="11">
        <v>8</v>
      </c>
      <c r="W12" s="11">
        <v>108</v>
      </c>
      <c r="X12" s="11">
        <v>193</v>
      </c>
      <c r="Y12" s="11">
        <v>0</v>
      </c>
      <c r="Z12" s="11">
        <v>2</v>
      </c>
      <c r="AA12" s="11">
        <v>0</v>
      </c>
      <c r="AB12" s="11">
        <v>18</v>
      </c>
      <c r="AC12" s="11">
        <v>0</v>
      </c>
      <c r="AD12" s="11">
        <v>92</v>
      </c>
      <c r="AE12" s="11">
        <v>1497</v>
      </c>
      <c r="AF12" s="11">
        <v>72</v>
      </c>
      <c r="AG12" s="11">
        <v>1569</v>
      </c>
      <c r="AH12" s="11">
        <v>49</v>
      </c>
      <c r="AI12" s="11">
        <v>42</v>
      </c>
      <c r="AJ12" s="11">
        <v>2728</v>
      </c>
      <c r="AK12" s="11">
        <v>2770</v>
      </c>
      <c r="AL12" s="217">
        <v>43.75</v>
      </c>
      <c r="AM12" s="11">
        <v>1</v>
      </c>
      <c r="AN12" s="11">
        <v>0</v>
      </c>
      <c r="AO12" s="11"/>
      <c r="AP12" s="11">
        <v>227</v>
      </c>
      <c r="AQ12" s="11">
        <v>72</v>
      </c>
      <c r="AR12" s="11">
        <v>555</v>
      </c>
      <c r="AS12" s="11">
        <v>52</v>
      </c>
      <c r="AT12" s="217">
        <v>1935</v>
      </c>
      <c r="AU12" s="217">
        <v>8595</v>
      </c>
    </row>
    <row r="13" spans="1:47" s="177" customFormat="1" ht="12.75">
      <c r="A13" s="348">
        <v>44501</v>
      </c>
      <c r="B13" s="217">
        <v>551</v>
      </c>
      <c r="C13" s="217">
        <v>604</v>
      </c>
      <c r="D13" s="217">
        <v>159</v>
      </c>
      <c r="E13" s="217">
        <v>23</v>
      </c>
      <c r="F13" s="217">
        <v>831</v>
      </c>
      <c r="G13" s="217">
        <v>4218</v>
      </c>
      <c r="H13" s="217">
        <v>138</v>
      </c>
      <c r="I13" s="217">
        <v>45</v>
      </c>
      <c r="J13" s="217">
        <v>174</v>
      </c>
      <c r="K13" s="217">
        <v>21</v>
      </c>
      <c r="L13" s="217">
        <v>6</v>
      </c>
      <c r="M13" s="217">
        <v>130</v>
      </c>
      <c r="N13" s="217">
        <v>927</v>
      </c>
      <c r="O13" s="217">
        <v>8</v>
      </c>
      <c r="P13" s="217">
        <v>17</v>
      </c>
      <c r="Q13" s="217">
        <v>32</v>
      </c>
      <c r="R13" s="217">
        <v>34</v>
      </c>
      <c r="S13" s="217">
        <v>3</v>
      </c>
      <c r="T13" s="217">
        <v>47</v>
      </c>
      <c r="U13" s="217">
        <f>SUM(B13:T13)</f>
        <v>7968</v>
      </c>
      <c r="V13" s="217">
        <v>5</v>
      </c>
      <c r="W13" s="217">
        <v>81</v>
      </c>
      <c r="X13" s="217">
        <v>94</v>
      </c>
      <c r="Y13" s="217">
        <v>10</v>
      </c>
      <c r="Z13" s="217">
        <v>3</v>
      </c>
      <c r="AA13" s="217">
        <v>0</v>
      </c>
      <c r="AB13" s="217">
        <v>8</v>
      </c>
      <c r="AC13" s="217">
        <v>0</v>
      </c>
      <c r="AD13" s="217">
        <v>135</v>
      </c>
      <c r="AE13" s="217">
        <v>1348</v>
      </c>
      <c r="AF13" s="217">
        <v>44</v>
      </c>
      <c r="AG13" s="217">
        <f>SUM(AE13:AF13)</f>
        <v>1392</v>
      </c>
      <c r="AH13" s="217">
        <v>170</v>
      </c>
      <c r="AI13" s="217">
        <v>0</v>
      </c>
      <c r="AJ13" s="217">
        <v>2475</v>
      </c>
      <c r="AK13" s="217">
        <v>2475</v>
      </c>
      <c r="AL13" s="217">
        <v>79.25</v>
      </c>
      <c r="AM13" s="217">
        <v>4</v>
      </c>
      <c r="AN13" s="217">
        <v>0</v>
      </c>
      <c r="AO13" s="217"/>
      <c r="AP13" s="217">
        <v>90</v>
      </c>
      <c r="AQ13" s="217">
        <v>22</v>
      </c>
      <c r="AR13" s="217">
        <v>637</v>
      </c>
      <c r="AS13" s="217">
        <v>51</v>
      </c>
      <c r="AT13" s="217">
        <v>1958</v>
      </c>
      <c r="AU13" s="217">
        <v>9922</v>
      </c>
    </row>
    <row r="14" spans="1:47" ht="12.75">
      <c r="A14" s="342">
        <v>44531</v>
      </c>
      <c r="B14" s="11">
        <v>634</v>
      </c>
      <c r="C14" s="11">
        <v>759</v>
      </c>
      <c r="D14" s="11">
        <v>155</v>
      </c>
      <c r="E14" s="11">
        <v>19</v>
      </c>
      <c r="F14" s="11">
        <v>822</v>
      </c>
      <c r="G14" s="11">
        <v>4310</v>
      </c>
      <c r="H14" s="11">
        <v>170</v>
      </c>
      <c r="I14" s="11">
        <v>33</v>
      </c>
      <c r="J14" s="11">
        <v>224</v>
      </c>
      <c r="K14" s="11">
        <v>28</v>
      </c>
      <c r="L14" s="11">
        <v>9</v>
      </c>
      <c r="M14" s="11">
        <v>163</v>
      </c>
      <c r="N14" s="11">
        <v>946</v>
      </c>
      <c r="O14" s="217">
        <v>49</v>
      </c>
      <c r="P14" s="217">
        <v>17</v>
      </c>
      <c r="Q14" s="217">
        <v>36</v>
      </c>
      <c r="R14" s="11">
        <v>47</v>
      </c>
      <c r="S14" s="11"/>
      <c r="T14" s="11">
        <v>30</v>
      </c>
      <c r="U14" s="11">
        <v>8484</v>
      </c>
      <c r="V14" s="11">
        <v>1</v>
      </c>
      <c r="W14" s="11">
        <v>80</v>
      </c>
      <c r="X14" s="11">
        <v>119</v>
      </c>
      <c r="Y14" s="11">
        <v>7</v>
      </c>
      <c r="Z14" s="11">
        <v>1</v>
      </c>
      <c r="AA14" s="11">
        <v>0</v>
      </c>
      <c r="AB14" s="11">
        <v>9</v>
      </c>
      <c r="AC14" s="11">
        <v>1</v>
      </c>
      <c r="AD14" s="11">
        <v>137</v>
      </c>
      <c r="AE14" s="11">
        <v>1170</v>
      </c>
      <c r="AF14" s="11">
        <v>65</v>
      </c>
      <c r="AG14" s="11">
        <v>1235</v>
      </c>
      <c r="AH14" s="11">
        <v>190</v>
      </c>
      <c r="AI14" s="11">
        <v>0</v>
      </c>
      <c r="AJ14" s="11">
        <v>3039</v>
      </c>
      <c r="AK14" s="11">
        <v>3039</v>
      </c>
      <c r="AL14" s="11">
        <v>102.25</v>
      </c>
      <c r="AM14" s="11">
        <v>13</v>
      </c>
      <c r="AN14" s="11">
        <v>0</v>
      </c>
      <c r="AO14" s="11"/>
      <c r="AP14" s="11">
        <v>104</v>
      </c>
      <c r="AQ14" s="11">
        <v>140</v>
      </c>
      <c r="AR14" s="11">
        <v>661</v>
      </c>
      <c r="AS14" s="11">
        <v>40</v>
      </c>
      <c r="AT14" s="217">
        <v>2110</v>
      </c>
      <c r="AU14" s="217">
        <v>10594</v>
      </c>
    </row>
    <row r="16" ht="12.75">
      <c r="A16" s="7" t="s">
        <v>19</v>
      </c>
    </row>
    <row r="18" spans="1:47" s="351" customFormat="1" ht="12.75">
      <c r="A18" s="370" t="s">
        <v>173</v>
      </c>
      <c r="B18" s="371">
        <v>1178.9166666666667</v>
      </c>
      <c r="C18" s="371">
        <v>1274.6666666666667</v>
      </c>
      <c r="D18" s="371">
        <v>1341.1666666666667</v>
      </c>
      <c r="E18" s="371">
        <v>155.5</v>
      </c>
      <c r="F18" s="371">
        <v>1071.5833333333333</v>
      </c>
      <c r="G18" s="371">
        <v>6385.583333333333</v>
      </c>
      <c r="H18" s="371">
        <v>1022.5</v>
      </c>
      <c r="I18" s="371">
        <v>158.75</v>
      </c>
      <c r="J18" s="371">
        <v>326.4166666666667</v>
      </c>
      <c r="K18" s="371">
        <v>45</v>
      </c>
      <c r="L18" s="371">
        <v>43.333333333333336</v>
      </c>
      <c r="M18" s="371">
        <v>195.66666666666666</v>
      </c>
      <c r="N18" s="371">
        <v>1090.9166666666667</v>
      </c>
      <c r="O18" s="371">
        <v>26.166666666666668</v>
      </c>
      <c r="P18" s="371"/>
      <c r="Q18" s="371"/>
      <c r="R18" s="371">
        <v>34</v>
      </c>
      <c r="S18" s="371">
        <v>2.5833333333333335</v>
      </c>
      <c r="T18" s="371">
        <v>68.25</v>
      </c>
      <c r="U18" s="371">
        <v>14421</v>
      </c>
      <c r="V18" s="371">
        <v>10.916666666666666</v>
      </c>
      <c r="W18" s="371">
        <v>199</v>
      </c>
      <c r="X18" s="371">
        <v>125.11111111111111</v>
      </c>
      <c r="Y18" s="371"/>
      <c r="Z18" s="371"/>
      <c r="AA18" s="371"/>
      <c r="AB18" s="371"/>
      <c r="AC18" s="371">
        <v>88.58333333333333</v>
      </c>
      <c r="AD18" s="371">
        <v>1106.5833333333333</v>
      </c>
      <c r="AE18" s="371"/>
      <c r="AF18" s="371"/>
      <c r="AG18" s="371"/>
      <c r="AH18" s="371"/>
      <c r="AI18" s="371"/>
      <c r="AJ18" s="371"/>
      <c r="AK18" s="371">
        <v>9190</v>
      </c>
      <c r="AL18" s="371">
        <v>277.7083333333333</v>
      </c>
      <c r="AM18" s="371">
        <v>14.666666666666666</v>
      </c>
      <c r="AN18" s="371">
        <v>13.5</v>
      </c>
      <c r="AO18" s="371">
        <v>7.916666666666667</v>
      </c>
      <c r="AP18" s="371">
        <v>0</v>
      </c>
      <c r="AQ18" s="371">
        <v>0</v>
      </c>
      <c r="AR18" s="371">
        <v>1251.6666666666667</v>
      </c>
      <c r="AS18" s="371">
        <v>45.25</v>
      </c>
      <c r="AT18" s="371">
        <v>1438</v>
      </c>
      <c r="AU18" s="371">
        <v>15859</v>
      </c>
    </row>
    <row r="19" spans="1:47" s="353" customFormat="1" ht="12.75">
      <c r="A19" s="372" t="s">
        <v>174</v>
      </c>
      <c r="B19" s="373">
        <v>1362.8333333333333</v>
      </c>
      <c r="C19" s="374">
        <v>1364</v>
      </c>
      <c r="D19" s="374">
        <v>1211.4166666666667</v>
      </c>
      <c r="E19" s="374">
        <v>163.66666666666666</v>
      </c>
      <c r="F19" s="374">
        <v>1272.5</v>
      </c>
      <c r="G19" s="374">
        <v>6911.416666666667</v>
      </c>
      <c r="H19" s="374">
        <v>830.25</v>
      </c>
      <c r="I19" s="374">
        <v>191.58333333333334</v>
      </c>
      <c r="J19" s="374">
        <v>332.9166666666667</v>
      </c>
      <c r="K19" s="374">
        <v>46.666666666666664</v>
      </c>
      <c r="L19" s="374">
        <v>20.166666666666668</v>
      </c>
      <c r="M19" s="374">
        <v>178</v>
      </c>
      <c r="N19" s="374">
        <v>1356.1666666666667</v>
      </c>
      <c r="O19" s="374">
        <v>36.333333333333336</v>
      </c>
      <c r="P19" s="374"/>
      <c r="Q19" s="374"/>
      <c r="R19" s="374">
        <v>25.916666666666668</v>
      </c>
      <c r="S19" s="374">
        <v>2.3333333333333335</v>
      </c>
      <c r="T19" s="374">
        <v>111.66666666666667</v>
      </c>
      <c r="U19" s="374">
        <v>15394.25</v>
      </c>
      <c r="V19" s="374">
        <v>14</v>
      </c>
      <c r="W19" s="374">
        <v>176.83333333333334</v>
      </c>
      <c r="X19" s="374">
        <v>303.4166666666667</v>
      </c>
      <c r="Y19" s="374">
        <v>241</v>
      </c>
      <c r="Z19" s="374">
        <v>51.6</v>
      </c>
      <c r="AA19" s="374">
        <v>335.6666666666667</v>
      </c>
      <c r="AB19" s="374"/>
      <c r="AC19" s="374">
        <v>97.25</v>
      </c>
      <c r="AD19" s="374">
        <v>1201.0833333333333</v>
      </c>
      <c r="AE19" s="374"/>
      <c r="AF19" s="374"/>
      <c r="AG19" s="374"/>
      <c r="AH19" s="374"/>
      <c r="AI19" s="374"/>
      <c r="AJ19" s="374"/>
      <c r="AK19" s="374">
        <v>8688.25</v>
      </c>
      <c r="AL19" s="374">
        <v>243.52083333333334</v>
      </c>
      <c r="AM19" s="374">
        <v>11.25</v>
      </c>
      <c r="AN19" s="374">
        <v>11.333333333333334</v>
      </c>
      <c r="AO19" s="374">
        <v>4</v>
      </c>
      <c r="AP19" s="374">
        <v>354.5</v>
      </c>
      <c r="AQ19" s="374">
        <v>31.25</v>
      </c>
      <c r="AR19" s="374">
        <v>1291.0833333333333</v>
      </c>
      <c r="AS19" s="374">
        <v>53.333333333333336</v>
      </c>
      <c r="AT19" s="375">
        <v>1751</v>
      </c>
      <c r="AU19" s="376">
        <v>17145.25</v>
      </c>
    </row>
    <row r="20" spans="1:47" ht="12.75">
      <c r="A20" s="377" t="s">
        <v>178</v>
      </c>
      <c r="B20" s="378">
        <v>1565.7272727272727</v>
      </c>
      <c r="C20" s="378">
        <v>1442</v>
      </c>
      <c r="D20" s="378">
        <v>1049.2727272727273</v>
      </c>
      <c r="E20" s="378">
        <v>155.9090909090909</v>
      </c>
      <c r="F20" s="378">
        <v>1471.090909090909</v>
      </c>
      <c r="G20" s="378">
        <v>7883.818181818182</v>
      </c>
      <c r="H20" s="378">
        <v>711.2727272727273</v>
      </c>
      <c r="I20" s="378">
        <v>233.36363636363637</v>
      </c>
      <c r="J20" s="378">
        <v>443.27272727272725</v>
      </c>
      <c r="K20" s="378">
        <v>49.45454545454545</v>
      </c>
      <c r="L20" s="378">
        <v>18</v>
      </c>
      <c r="M20" s="378">
        <v>202.8181818181818</v>
      </c>
      <c r="N20" s="378">
        <v>1730.3636363636363</v>
      </c>
      <c r="O20" s="378">
        <v>34.27272727272727</v>
      </c>
      <c r="P20" s="378"/>
      <c r="Q20" s="378"/>
      <c r="R20" s="378">
        <v>27.90909090909091</v>
      </c>
      <c r="S20" s="378">
        <v>2.6363636363636362</v>
      </c>
      <c r="T20" s="378">
        <v>120.9090909090909</v>
      </c>
      <c r="U20" s="378">
        <v>17184.81818181818</v>
      </c>
      <c r="V20" s="378">
        <v>13.727272727272727</v>
      </c>
      <c r="W20" s="378">
        <v>180.8181818181818</v>
      </c>
      <c r="X20" s="378">
        <v>267</v>
      </c>
      <c r="Y20" s="378">
        <v>188.45454545454547</v>
      </c>
      <c r="Z20" s="378">
        <v>46.18181818181818</v>
      </c>
      <c r="AA20" s="378">
        <v>842.2727272727273</v>
      </c>
      <c r="AB20" s="378"/>
      <c r="AC20" s="378">
        <v>85.81818181818181</v>
      </c>
      <c r="AD20" s="378">
        <v>1217.2727272727273</v>
      </c>
      <c r="AE20" s="378"/>
      <c r="AF20" s="378"/>
      <c r="AG20" s="378"/>
      <c r="AH20" s="378"/>
      <c r="AI20" s="378"/>
      <c r="AJ20" s="378"/>
      <c r="AK20" s="378">
        <v>8809.818181818182</v>
      </c>
      <c r="AL20" s="378">
        <v>295.04545454545456</v>
      </c>
      <c r="AM20" s="378">
        <v>15.333333333333334</v>
      </c>
      <c r="AN20" s="378">
        <v>10.333333333333334</v>
      </c>
      <c r="AO20" s="378">
        <v>4.75</v>
      </c>
      <c r="AP20" s="378">
        <v>266.4</v>
      </c>
      <c r="AQ20" s="378">
        <v>64.8</v>
      </c>
      <c r="AR20" s="378">
        <v>1423.090909090909</v>
      </c>
      <c r="AS20" s="378">
        <v>36.3</v>
      </c>
      <c r="AT20" s="378">
        <v>2138.6363636363635</v>
      </c>
      <c r="AU20" s="379">
        <v>19323.454545454544</v>
      </c>
    </row>
    <row r="21" spans="1:47" ht="12.75">
      <c r="A21" s="376" t="s">
        <v>181</v>
      </c>
      <c r="B21" s="380">
        <v>498.4166666666667</v>
      </c>
      <c r="C21" s="380">
        <v>625.5</v>
      </c>
      <c r="D21" s="380">
        <v>258.6666666666667</v>
      </c>
      <c r="E21" s="380">
        <v>43.25</v>
      </c>
      <c r="F21" s="380">
        <v>574.1666666666666</v>
      </c>
      <c r="G21" s="380">
        <v>2452.8333333333335</v>
      </c>
      <c r="H21" s="380">
        <v>113.91666666666667</v>
      </c>
      <c r="I21" s="380">
        <v>53.25</v>
      </c>
      <c r="J21" s="380">
        <v>189.16666666666666</v>
      </c>
      <c r="K21" s="380">
        <v>20.666666666666668</v>
      </c>
      <c r="L21" s="380">
        <v>0.9166666666666666</v>
      </c>
      <c r="M21" s="380">
        <v>72.33333333333333</v>
      </c>
      <c r="N21" s="380">
        <v>496.0833333333333</v>
      </c>
      <c r="O21" s="381">
        <v>13.416666666666666</v>
      </c>
      <c r="P21" s="381"/>
      <c r="Q21" s="381"/>
      <c r="R21" s="381">
        <v>3.4166666666666665</v>
      </c>
      <c r="S21" s="381">
        <v>0.16666666666666666</v>
      </c>
      <c r="T21" s="381">
        <v>33</v>
      </c>
      <c r="U21" s="381">
        <v>5351.1</v>
      </c>
      <c r="V21" s="381">
        <v>1.9166666666666667</v>
      </c>
      <c r="W21" s="381">
        <v>41.5</v>
      </c>
      <c r="X21" s="381">
        <v>55.25</v>
      </c>
      <c r="Y21" s="381">
        <v>40.25</v>
      </c>
      <c r="Z21" s="381">
        <v>12.083333333333334</v>
      </c>
      <c r="AA21" s="381">
        <v>164</v>
      </c>
      <c r="AB21" s="381">
        <v>45.5</v>
      </c>
      <c r="AC21" s="381">
        <v>13.583333333333334</v>
      </c>
      <c r="AD21" s="381">
        <v>256.5833333333333</v>
      </c>
      <c r="AE21" s="381">
        <v>1352.0833333333333</v>
      </c>
      <c r="AF21" s="381">
        <v>49.833333333333336</v>
      </c>
      <c r="AG21" s="381">
        <v>226.625</v>
      </c>
      <c r="AH21" s="381">
        <v>185.25</v>
      </c>
      <c r="AI21" s="381"/>
      <c r="AJ21" s="381"/>
      <c r="AK21" s="381">
        <v>1949.1666666666667</v>
      </c>
      <c r="AL21" s="381">
        <v>57.916666666666664</v>
      </c>
      <c r="AM21" s="381">
        <v>3.9166666666666665</v>
      </c>
      <c r="AN21" s="381">
        <v>2.1666666666666665</v>
      </c>
      <c r="AO21" s="381"/>
      <c r="AP21" s="381">
        <v>2748.6666666666665</v>
      </c>
      <c r="AQ21" s="381">
        <v>48.27272727272727</v>
      </c>
      <c r="AR21" s="381">
        <v>520.8333333333334</v>
      </c>
      <c r="AS21" s="381">
        <v>2.6666666666666665</v>
      </c>
      <c r="AT21" s="381">
        <v>2667.909090909091</v>
      </c>
      <c r="AU21" s="381">
        <v>7584.181818181818</v>
      </c>
    </row>
    <row r="22" spans="1:47" ht="12.75">
      <c r="A22" s="8" t="s">
        <v>190</v>
      </c>
      <c r="B22" s="346">
        <f aca="true" t="shared" si="0" ref="B22:AN22">AVERAGE(B3:B14)</f>
        <v>394.4166666666667</v>
      </c>
      <c r="C22" s="346">
        <f t="shared" si="0"/>
        <v>570</v>
      </c>
      <c r="D22" s="346">
        <f t="shared" si="0"/>
        <v>103.33333333333333</v>
      </c>
      <c r="E22" s="346">
        <f t="shared" si="0"/>
        <v>21.333333333333332</v>
      </c>
      <c r="F22" s="346">
        <f t="shared" si="0"/>
        <v>657.9166666666666</v>
      </c>
      <c r="G22" s="346">
        <f t="shared" si="0"/>
        <v>2688</v>
      </c>
      <c r="H22" s="346">
        <f t="shared" si="0"/>
        <v>116.91666666666667</v>
      </c>
      <c r="I22" s="346">
        <f t="shared" si="0"/>
        <v>32.75</v>
      </c>
      <c r="J22" s="346">
        <f t="shared" si="0"/>
        <v>552.1666666666666</v>
      </c>
      <c r="K22" s="346">
        <f t="shared" si="0"/>
        <v>14.666666666666666</v>
      </c>
      <c r="L22" s="346">
        <f t="shared" si="0"/>
        <v>2.5</v>
      </c>
      <c r="M22" s="346">
        <f t="shared" si="0"/>
        <v>86.58333333333333</v>
      </c>
      <c r="N22" s="346">
        <f t="shared" si="0"/>
        <v>653.5</v>
      </c>
      <c r="O22" s="346">
        <f t="shared" si="0"/>
        <v>21.833333333333332</v>
      </c>
      <c r="P22" s="346">
        <f>AVERAGE(P3:P14)</f>
        <v>30.4</v>
      </c>
      <c r="Q22" s="346">
        <f t="shared" si="0"/>
        <v>21</v>
      </c>
      <c r="R22" s="346">
        <f t="shared" si="0"/>
        <v>19.916666666666668</v>
      </c>
      <c r="S22" s="346">
        <f t="shared" si="0"/>
        <v>0.8181818181818182</v>
      </c>
      <c r="T22" s="346">
        <f t="shared" si="0"/>
        <v>35.166666666666664</v>
      </c>
      <c r="U22" s="346">
        <f t="shared" si="0"/>
        <v>6114.25</v>
      </c>
      <c r="V22" s="346">
        <f t="shared" si="0"/>
        <v>3.4166666666666665</v>
      </c>
      <c r="W22" s="346">
        <f t="shared" si="0"/>
        <v>64.08333333333333</v>
      </c>
      <c r="X22" s="346">
        <f t="shared" si="0"/>
        <v>57.75</v>
      </c>
      <c r="Y22" s="346">
        <f t="shared" si="0"/>
        <v>1.4166666666666667</v>
      </c>
      <c r="Z22" s="346">
        <f t="shared" si="0"/>
        <v>0.5</v>
      </c>
      <c r="AA22" s="346">
        <f t="shared" si="0"/>
        <v>0</v>
      </c>
      <c r="AB22" s="346">
        <f t="shared" si="0"/>
        <v>12.666666666666666</v>
      </c>
      <c r="AC22" s="346">
        <f t="shared" si="0"/>
        <v>0.08333333333333333</v>
      </c>
      <c r="AD22" s="346">
        <f t="shared" si="0"/>
        <v>43.416666666666664</v>
      </c>
      <c r="AE22" s="346">
        <f t="shared" si="0"/>
        <v>951.6666666666666</v>
      </c>
      <c r="AF22" s="346">
        <f t="shared" si="0"/>
        <v>54.666666666666664</v>
      </c>
      <c r="AG22" s="346">
        <f t="shared" si="0"/>
        <v>930.5</v>
      </c>
      <c r="AH22" s="346">
        <f t="shared" si="0"/>
        <v>83.41666666666667</v>
      </c>
      <c r="AI22" s="346"/>
      <c r="AJ22" s="346"/>
      <c r="AK22" s="346">
        <f t="shared" si="0"/>
        <v>1661.5833333333333</v>
      </c>
      <c r="AL22" s="346">
        <f t="shared" si="0"/>
        <v>54.104166666666664</v>
      </c>
      <c r="AM22" s="346">
        <f t="shared" si="0"/>
        <v>3.9166666666666665</v>
      </c>
      <c r="AN22" s="346">
        <f t="shared" si="0"/>
        <v>0</v>
      </c>
      <c r="AO22" s="346"/>
      <c r="AP22" s="346">
        <f aca="true" t="shared" si="1" ref="AP22:AU22">AVERAGE(AP3:AP14)</f>
        <v>145</v>
      </c>
      <c r="AQ22" s="346">
        <f t="shared" si="1"/>
        <v>60.416666666666664</v>
      </c>
      <c r="AR22" s="346">
        <f t="shared" si="1"/>
        <v>504.25</v>
      </c>
      <c r="AS22" s="346">
        <f t="shared" si="1"/>
        <v>44.25</v>
      </c>
      <c r="AT22" s="346">
        <f t="shared" si="1"/>
        <v>2298.3333333333335</v>
      </c>
      <c r="AU22" s="346">
        <f t="shared" si="1"/>
        <v>8412.25</v>
      </c>
    </row>
  </sheetData>
  <sheetProtection formatCells="0" formatColumns="0" formatRows="0" insertColumns="0" insertRows="0" deleteColumns="0" deleteRows="0" selectLockedCells="1" sort="0" autoFilter="0"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L1">
      <selection activeCell="AP14" sqref="AP14"/>
    </sheetView>
  </sheetViews>
  <sheetFormatPr defaultColWidth="9.140625" defaultRowHeight="12.75"/>
  <cols>
    <col min="1" max="1" width="14.57421875" style="0" customWidth="1"/>
    <col min="2" max="2" width="7.421875" style="0" customWidth="1"/>
    <col min="3" max="3" width="7.00390625" style="0" customWidth="1"/>
    <col min="4" max="4" width="7.140625" style="0" customWidth="1"/>
    <col min="5" max="5" width="7.28125" style="0" customWidth="1"/>
    <col min="6" max="6" width="7.140625" style="0" customWidth="1"/>
    <col min="7" max="7" width="7.7109375" style="0" customWidth="1"/>
    <col min="8" max="8" width="8.00390625" style="0" customWidth="1"/>
    <col min="10" max="10" width="7.28125" style="0" customWidth="1"/>
    <col min="11" max="11" width="6.8515625" style="0" customWidth="1"/>
    <col min="12" max="12" width="6.00390625" style="0" customWidth="1"/>
    <col min="15" max="15" width="9.421875" style="177" customWidth="1"/>
    <col min="16" max="16" width="7.00390625" style="0" customWidth="1"/>
    <col min="17" max="17" width="5.57421875" style="0" customWidth="1"/>
    <col min="18" max="18" width="5.8515625" style="0" customWidth="1"/>
    <col min="19" max="19" width="10.7109375" style="0" customWidth="1"/>
    <col min="24" max="24" width="10.7109375" style="0" customWidth="1"/>
    <col min="25" max="26" width="9.140625" style="0" customWidth="1"/>
    <col min="27" max="27" width="7.28125" style="0" customWidth="1"/>
    <col min="28" max="28" width="7.00390625" style="0" customWidth="1"/>
    <col min="37" max="37" width="0" style="0" hidden="1" customWidth="1"/>
    <col min="39" max="39" width="7.00390625" style="0" customWidth="1"/>
    <col min="40" max="40" width="7.140625" style="0" customWidth="1"/>
    <col min="41" max="41" width="7.28125" style="0" customWidth="1"/>
    <col min="42" max="42" width="7.7109375" style="0" customWidth="1"/>
    <col min="43" max="43" width="10.8515625" style="0" customWidth="1"/>
  </cols>
  <sheetData>
    <row r="1" spans="1:43" s="363" customFormat="1" ht="75">
      <c r="A1" s="359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2" t="s">
        <v>9</v>
      </c>
      <c r="Q1" s="362" t="s">
        <v>10</v>
      </c>
      <c r="R1" s="362" t="s">
        <v>185</v>
      </c>
      <c r="S1" s="362" t="s">
        <v>38</v>
      </c>
      <c r="T1" s="362" t="s">
        <v>94</v>
      </c>
      <c r="U1" s="362" t="s">
        <v>13</v>
      </c>
      <c r="V1" s="362" t="s">
        <v>100</v>
      </c>
      <c r="W1" s="362" t="s">
        <v>175</v>
      </c>
      <c r="X1" s="362" t="s">
        <v>176</v>
      </c>
      <c r="Y1" s="362" t="s">
        <v>177</v>
      </c>
      <c r="Z1" s="362" t="s">
        <v>189</v>
      </c>
      <c r="AA1" s="362" t="s">
        <v>29</v>
      </c>
      <c r="AB1" s="362" t="s">
        <v>15</v>
      </c>
      <c r="AC1" s="362" t="s">
        <v>182</v>
      </c>
      <c r="AD1" s="362" t="s">
        <v>183</v>
      </c>
      <c r="AE1" s="362" t="s">
        <v>186</v>
      </c>
      <c r="AF1" s="362" t="s">
        <v>184</v>
      </c>
      <c r="AG1" s="362" t="s">
        <v>39</v>
      </c>
      <c r="AH1" s="362" t="s">
        <v>18</v>
      </c>
      <c r="AI1" s="365" t="s">
        <v>22</v>
      </c>
      <c r="AJ1" s="366" t="s">
        <v>23</v>
      </c>
      <c r="AK1" s="366" t="s">
        <v>24</v>
      </c>
      <c r="AL1" s="366" t="s">
        <v>95</v>
      </c>
      <c r="AM1" s="366" t="s">
        <v>96</v>
      </c>
      <c r="AN1" s="366" t="s">
        <v>106</v>
      </c>
      <c r="AO1" s="366" t="s">
        <v>140</v>
      </c>
      <c r="AP1" s="366" t="s">
        <v>179</v>
      </c>
      <c r="AQ1" s="366" t="s">
        <v>180</v>
      </c>
    </row>
    <row r="3" spans="1:43" ht="12.75">
      <c r="A3" s="342">
        <v>44197</v>
      </c>
      <c r="B3" s="8">
        <v>1584</v>
      </c>
      <c r="C3">
        <v>1364</v>
      </c>
      <c r="D3">
        <v>803</v>
      </c>
      <c r="E3">
        <v>148</v>
      </c>
      <c r="F3">
        <v>1344</v>
      </c>
      <c r="G3">
        <v>6808</v>
      </c>
      <c r="H3">
        <v>363</v>
      </c>
      <c r="I3">
        <v>185</v>
      </c>
      <c r="J3">
        <v>422</v>
      </c>
      <c r="K3">
        <v>37</v>
      </c>
      <c r="L3">
        <v>7</v>
      </c>
      <c r="M3">
        <v>176</v>
      </c>
      <c r="N3">
        <v>1436</v>
      </c>
      <c r="O3" s="177">
        <v>41</v>
      </c>
      <c r="P3" s="177">
        <v>11</v>
      </c>
      <c r="Q3" s="177">
        <v>0</v>
      </c>
      <c r="R3" s="177">
        <v>88</v>
      </c>
      <c r="S3" s="177">
        <f>SUM(B3:R3)</f>
        <v>14817</v>
      </c>
      <c r="T3" s="177">
        <v>8</v>
      </c>
      <c r="U3" s="177">
        <v>185</v>
      </c>
      <c r="V3" s="177">
        <v>228</v>
      </c>
      <c r="W3" s="177">
        <v>210</v>
      </c>
      <c r="X3" s="177">
        <v>73</v>
      </c>
      <c r="Y3" s="177">
        <v>816</v>
      </c>
      <c r="Z3" s="177"/>
      <c r="AA3" s="177">
        <v>79</v>
      </c>
      <c r="AB3" s="177">
        <v>1196</v>
      </c>
      <c r="AC3" s="177">
        <v>5031</v>
      </c>
      <c r="AD3" s="177">
        <v>295</v>
      </c>
      <c r="AE3" s="177"/>
      <c r="AF3" s="177">
        <v>546</v>
      </c>
      <c r="AG3" s="177">
        <v>7901</v>
      </c>
      <c r="AH3" s="177">
        <v>300.5</v>
      </c>
      <c r="AI3" s="177">
        <v>18</v>
      </c>
      <c r="AJ3" s="177">
        <v>13</v>
      </c>
      <c r="AK3" s="177"/>
      <c r="AM3">
        <v>125</v>
      </c>
      <c r="AN3">
        <v>1463</v>
      </c>
      <c r="AO3">
        <v>1</v>
      </c>
      <c r="AP3">
        <v>2272</v>
      </c>
      <c r="AQ3">
        <v>16119</v>
      </c>
    </row>
    <row r="4" spans="1:43" ht="12.75">
      <c r="A4" s="342">
        <v>44228</v>
      </c>
      <c r="B4" s="11">
        <v>1371</v>
      </c>
      <c r="C4" s="11">
        <v>1371</v>
      </c>
      <c r="D4" s="11">
        <v>935</v>
      </c>
      <c r="E4" s="11">
        <v>113</v>
      </c>
      <c r="F4" s="11">
        <v>1523</v>
      </c>
      <c r="G4" s="11">
        <v>6330</v>
      </c>
      <c r="H4" s="11">
        <v>363</v>
      </c>
      <c r="I4" s="11">
        <v>158</v>
      </c>
      <c r="J4" s="11">
        <v>409</v>
      </c>
      <c r="K4" s="11">
        <v>44</v>
      </c>
      <c r="L4" s="11">
        <v>4</v>
      </c>
      <c r="M4" s="11">
        <v>235</v>
      </c>
      <c r="N4" s="11">
        <v>1420</v>
      </c>
      <c r="O4" s="217">
        <v>41</v>
      </c>
      <c r="P4" s="11">
        <v>18</v>
      </c>
      <c r="Q4" s="11">
        <v>2</v>
      </c>
      <c r="R4" s="11">
        <v>83</v>
      </c>
      <c r="S4" s="11">
        <v>14466</v>
      </c>
      <c r="T4" s="11">
        <v>10</v>
      </c>
      <c r="U4" s="11">
        <v>131</v>
      </c>
      <c r="V4" s="11">
        <v>184</v>
      </c>
      <c r="W4" s="11">
        <v>178</v>
      </c>
      <c r="X4" s="11">
        <v>52</v>
      </c>
      <c r="Y4" s="11">
        <v>890</v>
      </c>
      <c r="Z4" s="11"/>
      <c r="AA4" s="11">
        <v>51</v>
      </c>
      <c r="AB4" s="11">
        <v>1152</v>
      </c>
      <c r="AC4" s="11">
        <v>5412</v>
      </c>
      <c r="AD4" s="11">
        <v>141</v>
      </c>
      <c r="AE4" s="11"/>
      <c r="AF4" s="11">
        <v>544</v>
      </c>
      <c r="AG4" s="11">
        <v>7966</v>
      </c>
      <c r="AH4" s="11">
        <v>289.5</v>
      </c>
      <c r="AI4" s="11">
        <v>22</v>
      </c>
      <c r="AJ4" s="11">
        <v>11</v>
      </c>
      <c r="AK4" s="11"/>
      <c r="AL4" s="11"/>
      <c r="AM4" s="11">
        <v>239</v>
      </c>
      <c r="AN4" s="11">
        <v>1266</v>
      </c>
      <c r="AO4" s="11">
        <v>1</v>
      </c>
      <c r="AP4" s="11">
        <v>2213</v>
      </c>
      <c r="AQ4" s="11">
        <v>15699</v>
      </c>
    </row>
    <row r="5" spans="1:43" ht="12.75">
      <c r="A5" s="342">
        <v>44256</v>
      </c>
      <c r="B5" s="11">
        <v>804</v>
      </c>
      <c r="C5" s="11">
        <v>856</v>
      </c>
      <c r="D5" s="11">
        <v>594</v>
      </c>
      <c r="E5" s="11">
        <v>81</v>
      </c>
      <c r="F5" s="11">
        <v>914</v>
      </c>
      <c r="G5" s="11">
        <v>3972</v>
      </c>
      <c r="H5" s="11">
        <v>192</v>
      </c>
      <c r="I5" s="11">
        <v>88</v>
      </c>
      <c r="J5" s="11">
        <v>289</v>
      </c>
      <c r="K5" s="11">
        <v>34</v>
      </c>
      <c r="L5" s="11">
        <v>0</v>
      </c>
      <c r="M5" s="11">
        <v>115</v>
      </c>
      <c r="N5" s="11">
        <v>882</v>
      </c>
      <c r="O5" s="217">
        <v>18</v>
      </c>
      <c r="P5" s="11">
        <v>12</v>
      </c>
      <c r="Q5" s="11">
        <v>0</v>
      </c>
      <c r="R5" s="11">
        <v>65</v>
      </c>
      <c r="S5" s="11">
        <v>8916</v>
      </c>
      <c r="T5" s="11">
        <v>5</v>
      </c>
      <c r="U5" s="11">
        <v>74</v>
      </c>
      <c r="V5" s="11">
        <v>146</v>
      </c>
      <c r="W5" s="11">
        <v>95</v>
      </c>
      <c r="X5" s="11">
        <v>18</v>
      </c>
      <c r="Y5" s="11">
        <v>262</v>
      </c>
      <c r="Z5" s="11"/>
      <c r="AA5" s="11">
        <v>33</v>
      </c>
      <c r="AB5" s="11">
        <v>617</v>
      </c>
      <c r="AC5" s="11">
        <v>2492</v>
      </c>
      <c r="AD5" s="11">
        <v>66</v>
      </c>
      <c r="AE5" s="11"/>
      <c r="AF5" s="11">
        <v>352</v>
      </c>
      <c r="AG5" s="11">
        <v>4155</v>
      </c>
      <c r="AH5" s="11">
        <v>105</v>
      </c>
      <c r="AI5" s="11">
        <v>6</v>
      </c>
      <c r="AJ5" s="11">
        <v>2</v>
      </c>
      <c r="AK5" s="11"/>
      <c r="AL5" s="11">
        <v>5817</v>
      </c>
      <c r="AM5" s="11">
        <v>50</v>
      </c>
      <c r="AN5" s="11">
        <v>1051</v>
      </c>
      <c r="AO5" s="11">
        <v>1</v>
      </c>
      <c r="AP5" s="11">
        <v>2419</v>
      </c>
      <c r="AQ5">
        <v>10288</v>
      </c>
    </row>
    <row r="6" spans="1:43" ht="12.75">
      <c r="A6" s="342">
        <v>44287</v>
      </c>
      <c r="B6" s="11">
        <v>32</v>
      </c>
      <c r="C6" s="11">
        <v>86</v>
      </c>
      <c r="D6" s="11">
        <v>25</v>
      </c>
      <c r="E6" s="11">
        <v>0</v>
      </c>
      <c r="F6" s="11">
        <v>88</v>
      </c>
      <c r="G6" s="11">
        <v>186</v>
      </c>
      <c r="H6" s="11">
        <v>16</v>
      </c>
      <c r="I6" s="11">
        <v>4</v>
      </c>
      <c r="J6" s="11">
        <v>14</v>
      </c>
      <c r="K6" s="11">
        <v>6</v>
      </c>
      <c r="L6" s="11">
        <v>0</v>
      </c>
      <c r="M6" s="11">
        <v>15</v>
      </c>
      <c r="N6" s="11">
        <v>52</v>
      </c>
      <c r="O6" s="217">
        <v>6</v>
      </c>
      <c r="P6" s="11">
        <v>0</v>
      </c>
      <c r="Q6" s="11">
        <v>0</v>
      </c>
      <c r="R6" s="11">
        <v>1</v>
      </c>
      <c r="S6" s="11">
        <v>531</v>
      </c>
      <c r="T6" s="217">
        <v>0</v>
      </c>
      <c r="U6" s="11">
        <v>0</v>
      </c>
      <c r="V6" s="217">
        <v>0</v>
      </c>
      <c r="W6" s="217">
        <v>0</v>
      </c>
      <c r="X6" s="217">
        <v>0</v>
      </c>
      <c r="Y6" s="217">
        <v>0</v>
      </c>
      <c r="Z6" s="217"/>
      <c r="AA6" s="11">
        <v>0</v>
      </c>
      <c r="AB6" s="11">
        <v>0</v>
      </c>
      <c r="AC6" s="11">
        <v>0</v>
      </c>
      <c r="AD6" s="11">
        <v>0</v>
      </c>
      <c r="AE6" s="11"/>
      <c r="AF6" s="11">
        <v>75</v>
      </c>
      <c r="AG6" s="11">
        <v>24</v>
      </c>
      <c r="AH6" s="217">
        <v>0</v>
      </c>
      <c r="AI6" s="217">
        <v>0</v>
      </c>
      <c r="AJ6" s="217">
        <v>0</v>
      </c>
      <c r="AK6" s="217"/>
      <c r="AL6" s="217">
        <v>6180</v>
      </c>
      <c r="AM6" s="217">
        <v>0</v>
      </c>
      <c r="AN6" s="11">
        <v>0</v>
      </c>
      <c r="AO6" s="217">
        <v>0</v>
      </c>
      <c r="AP6" s="217">
        <v>3033</v>
      </c>
      <c r="AQ6" s="217">
        <v>2122</v>
      </c>
    </row>
    <row r="7" spans="1:43" ht="12.75">
      <c r="A7" s="342">
        <v>44317</v>
      </c>
      <c r="B7" s="11">
        <v>89</v>
      </c>
      <c r="C7" s="11">
        <v>320</v>
      </c>
      <c r="D7" s="11">
        <v>100</v>
      </c>
      <c r="E7" s="11">
        <v>13</v>
      </c>
      <c r="F7" s="11">
        <v>168</v>
      </c>
      <c r="G7" s="11">
        <v>930</v>
      </c>
      <c r="H7" s="11">
        <v>78</v>
      </c>
      <c r="I7" s="11">
        <v>17</v>
      </c>
      <c r="J7" s="11">
        <v>78</v>
      </c>
      <c r="K7" s="11">
        <v>16</v>
      </c>
      <c r="L7" s="11">
        <v>0</v>
      </c>
      <c r="M7" s="11">
        <v>31</v>
      </c>
      <c r="N7" s="11">
        <v>204</v>
      </c>
      <c r="O7" s="217">
        <v>1</v>
      </c>
      <c r="P7" s="11">
        <v>0</v>
      </c>
      <c r="Q7" s="11">
        <v>0</v>
      </c>
      <c r="R7" s="11">
        <v>8</v>
      </c>
      <c r="S7" s="11">
        <v>1223</v>
      </c>
      <c r="T7" s="11">
        <v>0</v>
      </c>
      <c r="U7" s="11">
        <v>7</v>
      </c>
      <c r="V7" s="11">
        <v>8</v>
      </c>
      <c r="W7" s="11">
        <v>0</v>
      </c>
      <c r="X7" s="11">
        <v>0</v>
      </c>
      <c r="Y7" s="11">
        <v>0</v>
      </c>
      <c r="Z7" s="11"/>
      <c r="AA7" s="11">
        <v>0</v>
      </c>
      <c r="AB7" s="11">
        <v>0</v>
      </c>
      <c r="AC7" s="11">
        <v>245</v>
      </c>
      <c r="AD7" s="11">
        <v>1</v>
      </c>
      <c r="AE7" s="11">
        <v>124</v>
      </c>
      <c r="AF7" s="11">
        <v>75</v>
      </c>
      <c r="AG7" s="11">
        <v>206</v>
      </c>
      <c r="AH7" s="217">
        <v>0</v>
      </c>
      <c r="AI7" s="217">
        <v>0</v>
      </c>
      <c r="AJ7" s="217">
        <v>0</v>
      </c>
      <c r="AK7" s="357"/>
      <c r="AL7" s="217"/>
      <c r="AM7" s="11">
        <v>0</v>
      </c>
      <c r="AN7" s="11">
        <v>153</v>
      </c>
      <c r="AO7" s="11">
        <v>0</v>
      </c>
      <c r="AP7" s="217">
        <v>3017</v>
      </c>
      <c r="AQ7" s="217">
        <v>4256</v>
      </c>
    </row>
    <row r="8" spans="1:43" ht="12.75">
      <c r="A8" s="342">
        <v>44348</v>
      </c>
      <c r="B8" s="11">
        <v>250</v>
      </c>
      <c r="C8" s="11">
        <v>523</v>
      </c>
      <c r="D8" s="11">
        <v>98</v>
      </c>
      <c r="E8" s="11">
        <v>15</v>
      </c>
      <c r="F8" s="11">
        <v>332</v>
      </c>
      <c r="G8" s="11">
        <v>1414</v>
      </c>
      <c r="H8" s="11">
        <v>88</v>
      </c>
      <c r="I8" s="11">
        <v>26</v>
      </c>
      <c r="J8" s="11">
        <v>139</v>
      </c>
      <c r="K8" s="11">
        <v>10</v>
      </c>
      <c r="L8" s="11">
        <v>0</v>
      </c>
      <c r="M8" s="11">
        <v>19</v>
      </c>
      <c r="N8" s="11">
        <v>257</v>
      </c>
      <c r="O8" s="217">
        <v>0</v>
      </c>
      <c r="P8" s="11">
        <v>0</v>
      </c>
      <c r="Q8" s="11">
        <v>0</v>
      </c>
      <c r="R8" s="11">
        <v>22</v>
      </c>
      <c r="S8" s="11">
        <v>2085</v>
      </c>
      <c r="T8" s="217">
        <v>0</v>
      </c>
      <c r="U8" s="217">
        <v>8</v>
      </c>
      <c r="V8" s="11">
        <v>56</v>
      </c>
      <c r="W8" s="11">
        <v>0</v>
      </c>
      <c r="X8" s="11">
        <v>2</v>
      </c>
      <c r="Y8" s="11">
        <v>0</v>
      </c>
      <c r="Z8" s="11"/>
      <c r="AA8" s="217">
        <v>0</v>
      </c>
      <c r="AB8" s="217">
        <v>0</v>
      </c>
      <c r="AC8" s="217">
        <v>172</v>
      </c>
      <c r="AD8" s="217">
        <v>0</v>
      </c>
      <c r="AE8" s="217">
        <v>62</v>
      </c>
      <c r="AF8" s="217">
        <v>90</v>
      </c>
      <c r="AG8" s="217">
        <v>286</v>
      </c>
      <c r="AH8" s="217">
        <v>0</v>
      </c>
      <c r="AI8" s="217">
        <v>0</v>
      </c>
      <c r="AJ8" s="217">
        <v>0</v>
      </c>
      <c r="AK8" s="357"/>
      <c r="AL8" s="217">
        <v>296</v>
      </c>
      <c r="AM8" s="217">
        <v>0</v>
      </c>
      <c r="AN8" s="11">
        <v>279</v>
      </c>
      <c r="AO8" s="217">
        <v>0</v>
      </c>
      <c r="AP8" s="217">
        <v>2731</v>
      </c>
      <c r="AQ8" s="217">
        <v>4816</v>
      </c>
    </row>
    <row r="9" spans="1:43" ht="12.75">
      <c r="A9" s="342">
        <v>44378</v>
      </c>
      <c r="B9" s="11">
        <v>559</v>
      </c>
      <c r="C9" s="11">
        <v>749</v>
      </c>
      <c r="D9" s="11">
        <v>127</v>
      </c>
      <c r="E9" s="11">
        <v>40</v>
      </c>
      <c r="F9" s="11">
        <v>683</v>
      </c>
      <c r="G9" s="11">
        <v>2592</v>
      </c>
      <c r="H9" s="11">
        <v>84</v>
      </c>
      <c r="I9" s="11">
        <v>66</v>
      </c>
      <c r="J9" s="11">
        <v>249</v>
      </c>
      <c r="K9" s="11">
        <v>37</v>
      </c>
      <c r="L9" s="11">
        <v>0</v>
      </c>
      <c r="M9" s="11">
        <v>94</v>
      </c>
      <c r="N9" s="11">
        <v>491</v>
      </c>
      <c r="O9" s="217">
        <v>0</v>
      </c>
      <c r="P9" s="11">
        <v>0</v>
      </c>
      <c r="Q9" s="11">
        <v>0</v>
      </c>
      <c r="R9" s="11">
        <v>48</v>
      </c>
      <c r="S9" s="11" t="s">
        <v>187</v>
      </c>
      <c r="T9" s="11">
        <v>0</v>
      </c>
      <c r="U9" s="11">
        <v>12</v>
      </c>
      <c r="V9" s="11">
        <v>12</v>
      </c>
      <c r="W9" s="11">
        <v>0</v>
      </c>
      <c r="X9" s="11">
        <v>0</v>
      </c>
      <c r="Y9" s="11">
        <v>0</v>
      </c>
      <c r="Z9" s="11"/>
      <c r="AA9" s="11">
        <v>0</v>
      </c>
      <c r="AB9" s="11">
        <v>0</v>
      </c>
      <c r="AC9" s="11">
        <v>308</v>
      </c>
      <c r="AD9" s="11">
        <v>2</v>
      </c>
      <c r="AE9" s="11">
        <v>113</v>
      </c>
      <c r="AF9" s="11">
        <v>81</v>
      </c>
      <c r="AG9" s="11">
        <v>369</v>
      </c>
      <c r="AH9" s="11">
        <v>0</v>
      </c>
      <c r="AI9" s="217">
        <v>0</v>
      </c>
      <c r="AJ9" s="217">
        <v>0</v>
      </c>
      <c r="AK9" s="357"/>
      <c r="AL9" s="11">
        <v>3659</v>
      </c>
      <c r="AM9" s="11">
        <v>17</v>
      </c>
      <c r="AN9" s="11">
        <v>476</v>
      </c>
      <c r="AO9" s="11">
        <v>5</v>
      </c>
      <c r="AP9" s="217">
        <v>3153</v>
      </c>
      <c r="AQ9" s="217">
        <v>7784</v>
      </c>
    </row>
    <row r="10" spans="1:43" s="177" customFormat="1" ht="12.75">
      <c r="A10" s="348">
        <v>44409</v>
      </c>
      <c r="B10" s="217">
        <v>290</v>
      </c>
      <c r="C10" s="217">
        <v>567</v>
      </c>
      <c r="D10" s="217">
        <v>121</v>
      </c>
      <c r="E10" s="217">
        <v>22</v>
      </c>
      <c r="F10" s="217">
        <v>438</v>
      </c>
      <c r="G10" s="217">
        <v>2023</v>
      </c>
      <c r="H10" s="217">
        <v>51</v>
      </c>
      <c r="I10" s="217">
        <v>32</v>
      </c>
      <c r="J10" s="217">
        <v>213</v>
      </c>
      <c r="K10" s="217">
        <v>21</v>
      </c>
      <c r="L10" s="217">
        <v>0</v>
      </c>
      <c r="M10" s="217">
        <v>29</v>
      </c>
      <c r="N10" s="217">
        <v>344</v>
      </c>
      <c r="O10" s="217">
        <v>4</v>
      </c>
      <c r="P10" s="217">
        <v>0</v>
      </c>
      <c r="Q10" s="217">
        <v>0</v>
      </c>
      <c r="R10" s="217">
        <v>17</v>
      </c>
      <c r="S10" s="217" t="s">
        <v>188</v>
      </c>
      <c r="T10" s="217">
        <v>0</v>
      </c>
      <c r="U10" s="217">
        <v>15</v>
      </c>
      <c r="V10" s="217">
        <v>9</v>
      </c>
      <c r="W10" s="217">
        <v>0</v>
      </c>
      <c r="X10" s="217">
        <v>0</v>
      </c>
      <c r="Y10" s="217">
        <v>0</v>
      </c>
      <c r="Z10" s="217"/>
      <c r="AA10" s="217">
        <v>0</v>
      </c>
      <c r="AB10" s="217">
        <v>0</v>
      </c>
      <c r="AC10" s="217">
        <v>593</v>
      </c>
      <c r="AD10" s="217">
        <v>26</v>
      </c>
      <c r="AE10" s="217">
        <v>619</v>
      </c>
      <c r="AF10" s="217">
        <v>89</v>
      </c>
      <c r="AG10" s="217">
        <v>401</v>
      </c>
      <c r="AH10" s="217">
        <v>0</v>
      </c>
      <c r="AI10" s="217">
        <v>0</v>
      </c>
      <c r="AJ10" s="217">
        <v>0</v>
      </c>
      <c r="AK10" s="357"/>
      <c r="AL10" s="217">
        <v>2802</v>
      </c>
      <c r="AM10" s="217">
        <v>26</v>
      </c>
      <c r="AN10" s="217">
        <v>272</v>
      </c>
      <c r="AO10" s="217">
        <v>4</v>
      </c>
      <c r="AP10" s="217">
        <v>2902</v>
      </c>
      <c r="AQ10">
        <v>5722</v>
      </c>
    </row>
    <row r="11" spans="1:43" ht="12.75">
      <c r="A11" s="342">
        <v>44440</v>
      </c>
      <c r="B11" s="11">
        <v>247</v>
      </c>
      <c r="C11" s="11">
        <v>402</v>
      </c>
      <c r="D11" s="11">
        <v>73</v>
      </c>
      <c r="E11" s="11">
        <v>21</v>
      </c>
      <c r="F11" s="11">
        <v>315</v>
      </c>
      <c r="G11" s="11">
        <v>1251</v>
      </c>
      <c r="H11" s="11">
        <v>32</v>
      </c>
      <c r="I11" s="11">
        <v>12</v>
      </c>
      <c r="J11" s="11">
        <v>112</v>
      </c>
      <c r="K11" s="11">
        <v>14</v>
      </c>
      <c r="L11" s="11">
        <v>0</v>
      </c>
      <c r="M11" s="11">
        <v>53</v>
      </c>
      <c r="N11" s="11">
        <v>201</v>
      </c>
      <c r="O11" s="217">
        <v>9</v>
      </c>
      <c r="P11" s="11">
        <v>0</v>
      </c>
      <c r="Q11" s="11">
        <v>0</v>
      </c>
      <c r="R11" s="11">
        <v>17</v>
      </c>
      <c r="S11" s="217">
        <v>2760</v>
      </c>
      <c r="T11" s="11">
        <v>0</v>
      </c>
      <c r="U11" s="11">
        <v>15</v>
      </c>
      <c r="V11" s="217">
        <v>9</v>
      </c>
      <c r="W11" s="217">
        <v>0</v>
      </c>
      <c r="X11" s="217">
        <v>0</v>
      </c>
      <c r="Y11" s="217">
        <v>0</v>
      </c>
      <c r="Z11" s="217"/>
      <c r="AA11" s="11">
        <v>0</v>
      </c>
      <c r="AB11" s="11">
        <v>32</v>
      </c>
      <c r="AC11" s="11">
        <v>66</v>
      </c>
      <c r="AD11" s="11">
        <v>0</v>
      </c>
      <c r="AE11" s="11">
        <v>35</v>
      </c>
      <c r="AF11" s="11">
        <v>107</v>
      </c>
      <c r="AG11" s="11">
        <v>471</v>
      </c>
      <c r="AH11" s="217">
        <v>0</v>
      </c>
      <c r="AI11" s="217">
        <v>0</v>
      </c>
      <c r="AJ11" s="217">
        <v>0</v>
      </c>
      <c r="AK11" s="357"/>
      <c r="AL11" s="217">
        <v>2701</v>
      </c>
      <c r="AM11" s="217">
        <v>18</v>
      </c>
      <c r="AN11" s="11">
        <v>311</v>
      </c>
      <c r="AO11" s="217">
        <v>5</v>
      </c>
      <c r="AP11" s="217">
        <v>2677</v>
      </c>
      <c r="AQ11" s="217">
        <v>5437</v>
      </c>
    </row>
    <row r="12" spans="1:43" ht="12.75">
      <c r="A12" s="342">
        <v>44470</v>
      </c>
      <c r="B12" s="11">
        <v>329</v>
      </c>
      <c r="C12" s="11">
        <v>436</v>
      </c>
      <c r="D12" s="11">
        <v>88</v>
      </c>
      <c r="E12" s="11">
        <v>26</v>
      </c>
      <c r="F12" s="11">
        <v>395</v>
      </c>
      <c r="G12" s="11">
        <v>1487</v>
      </c>
      <c r="H12" s="11">
        <v>34</v>
      </c>
      <c r="I12" s="11">
        <v>18</v>
      </c>
      <c r="J12" s="11">
        <v>130</v>
      </c>
      <c r="K12" s="11">
        <v>16</v>
      </c>
      <c r="L12" s="11">
        <v>0</v>
      </c>
      <c r="M12" s="11">
        <v>27</v>
      </c>
      <c r="N12" s="11">
        <v>202</v>
      </c>
      <c r="O12" s="217">
        <v>24</v>
      </c>
      <c r="P12" s="11">
        <v>0</v>
      </c>
      <c r="Q12" s="11">
        <v>0</v>
      </c>
      <c r="R12" s="11">
        <v>19</v>
      </c>
      <c r="S12" s="11">
        <v>3231</v>
      </c>
      <c r="T12" s="11">
        <v>0</v>
      </c>
      <c r="U12" s="11">
        <v>21</v>
      </c>
      <c r="V12" s="11">
        <v>7</v>
      </c>
      <c r="W12" s="11">
        <v>0</v>
      </c>
      <c r="X12" s="11">
        <v>0</v>
      </c>
      <c r="Y12" s="11">
        <v>0</v>
      </c>
      <c r="Z12" s="11"/>
      <c r="AA12" s="11">
        <v>0</v>
      </c>
      <c r="AB12" s="11">
        <v>48</v>
      </c>
      <c r="AC12" s="11">
        <v>768</v>
      </c>
      <c r="AD12" s="11">
        <v>26</v>
      </c>
      <c r="AE12" s="11">
        <v>245</v>
      </c>
      <c r="AF12" s="11">
        <v>85</v>
      </c>
      <c r="AG12" s="11">
        <v>618</v>
      </c>
      <c r="AH12" s="217">
        <v>0</v>
      </c>
      <c r="AI12" s="11">
        <v>0</v>
      </c>
      <c r="AJ12" s="11">
        <v>0</v>
      </c>
      <c r="AK12" s="11"/>
      <c r="AL12" s="11">
        <v>1956</v>
      </c>
      <c r="AM12" s="11">
        <v>32</v>
      </c>
      <c r="AN12" s="11">
        <v>353</v>
      </c>
      <c r="AO12" s="11">
        <v>5</v>
      </c>
      <c r="AP12" s="217">
        <v>2489</v>
      </c>
      <c r="AQ12" s="217">
        <v>5720</v>
      </c>
    </row>
    <row r="13" spans="1:43" s="177" customFormat="1" ht="12.75">
      <c r="A13" s="348">
        <v>44501</v>
      </c>
      <c r="B13" s="217">
        <v>242</v>
      </c>
      <c r="C13" s="217">
        <v>438</v>
      </c>
      <c r="D13" s="217">
        <v>63</v>
      </c>
      <c r="E13" s="217">
        <v>23</v>
      </c>
      <c r="F13" s="217">
        <v>421</v>
      </c>
      <c r="G13" s="217">
        <v>1362</v>
      </c>
      <c r="H13" s="217">
        <v>28</v>
      </c>
      <c r="I13" s="217">
        <v>19</v>
      </c>
      <c r="J13" s="217">
        <v>109</v>
      </c>
      <c r="K13" s="217">
        <v>11</v>
      </c>
      <c r="L13" s="217">
        <v>0</v>
      </c>
      <c r="M13" s="217">
        <v>40</v>
      </c>
      <c r="N13" s="217">
        <v>244</v>
      </c>
      <c r="O13" s="217">
        <v>8</v>
      </c>
      <c r="P13" s="217">
        <v>0</v>
      </c>
      <c r="Q13" s="217">
        <v>0</v>
      </c>
      <c r="R13" s="217">
        <v>14</v>
      </c>
      <c r="S13" s="217">
        <v>3022</v>
      </c>
      <c r="T13" s="217">
        <v>0</v>
      </c>
      <c r="U13" s="217">
        <v>11</v>
      </c>
      <c r="V13" s="217">
        <v>1</v>
      </c>
      <c r="W13" s="217">
        <v>0</v>
      </c>
      <c r="X13" s="217">
        <v>0</v>
      </c>
      <c r="Y13" s="217">
        <v>0</v>
      </c>
      <c r="Z13" s="217">
        <v>55</v>
      </c>
      <c r="AA13" s="217">
        <v>0</v>
      </c>
      <c r="AB13" s="217">
        <v>34</v>
      </c>
      <c r="AC13" s="217">
        <v>562</v>
      </c>
      <c r="AD13" s="217">
        <v>24</v>
      </c>
      <c r="AE13" s="217">
        <v>22</v>
      </c>
      <c r="AF13" s="217">
        <v>97</v>
      </c>
      <c r="AG13" s="217">
        <v>544</v>
      </c>
      <c r="AH13" s="217">
        <v>0</v>
      </c>
      <c r="AI13" s="217">
        <v>1</v>
      </c>
      <c r="AJ13" s="217">
        <v>0</v>
      </c>
      <c r="AK13" s="217"/>
      <c r="AL13" s="217">
        <v>771</v>
      </c>
      <c r="AM13" s="217">
        <v>24</v>
      </c>
      <c r="AN13" s="217">
        <v>326</v>
      </c>
      <c r="AO13" s="217">
        <v>5</v>
      </c>
      <c r="AP13" s="217">
        <v>2441</v>
      </c>
      <c r="AQ13" s="217">
        <v>5463</v>
      </c>
    </row>
    <row r="14" spans="1:41" ht="12.75">
      <c r="A14" s="342">
        <v>44531</v>
      </c>
      <c r="B14" s="11">
        <v>184</v>
      </c>
      <c r="C14" s="11">
        <v>394</v>
      </c>
      <c r="D14" s="11">
        <v>77</v>
      </c>
      <c r="E14" s="11">
        <v>17</v>
      </c>
      <c r="F14" s="11">
        <v>269</v>
      </c>
      <c r="G14" s="11">
        <v>1079</v>
      </c>
      <c r="H14" s="11">
        <v>38</v>
      </c>
      <c r="I14" s="11">
        <v>14</v>
      </c>
      <c r="J14" s="11">
        <v>106</v>
      </c>
      <c r="K14" s="11">
        <v>2</v>
      </c>
      <c r="L14" s="11">
        <v>0</v>
      </c>
      <c r="M14" s="11">
        <v>34</v>
      </c>
      <c r="N14" s="11">
        <v>220</v>
      </c>
      <c r="O14" s="217">
        <v>9</v>
      </c>
      <c r="P14" s="11">
        <v>0</v>
      </c>
      <c r="Q14" s="11">
        <v>0</v>
      </c>
      <c r="R14" s="11">
        <v>14</v>
      </c>
      <c r="S14" s="11">
        <v>2460</v>
      </c>
      <c r="T14" s="11">
        <v>0</v>
      </c>
      <c r="U14" s="11">
        <v>19</v>
      </c>
      <c r="V14" s="11">
        <v>3</v>
      </c>
      <c r="W14" s="11">
        <v>0</v>
      </c>
      <c r="X14" s="11">
        <v>0</v>
      </c>
      <c r="Y14" s="11">
        <v>0</v>
      </c>
      <c r="Z14" s="11">
        <v>36</v>
      </c>
      <c r="AA14" s="11">
        <v>0</v>
      </c>
      <c r="AB14" s="11">
        <v>0</v>
      </c>
      <c r="AC14" s="11">
        <v>576</v>
      </c>
      <c r="AD14" s="11">
        <v>17</v>
      </c>
      <c r="AE14" s="11">
        <v>593</v>
      </c>
      <c r="AF14" s="11">
        <v>82</v>
      </c>
      <c r="AG14" s="11">
        <v>449</v>
      </c>
      <c r="AH14" s="11">
        <v>0</v>
      </c>
      <c r="AI14" s="11">
        <v>0</v>
      </c>
      <c r="AJ14" s="11">
        <v>0</v>
      </c>
      <c r="AK14" s="11"/>
      <c r="AL14" s="11">
        <v>556</v>
      </c>
      <c r="AM14" s="11"/>
      <c r="AN14" s="11">
        <v>300</v>
      </c>
      <c r="AO14" s="11">
        <v>5</v>
      </c>
    </row>
    <row r="16" ht="12.75">
      <c r="A16" s="7" t="s">
        <v>19</v>
      </c>
    </row>
    <row r="18" spans="1:43" s="351" customFormat="1" ht="12.75">
      <c r="A18" s="349" t="s">
        <v>173</v>
      </c>
      <c r="B18" s="350">
        <v>1178.9166666666667</v>
      </c>
      <c r="C18" s="350">
        <v>1274.6666666666667</v>
      </c>
      <c r="D18" s="350">
        <v>1341.1666666666667</v>
      </c>
      <c r="E18" s="350">
        <v>155.5</v>
      </c>
      <c r="F18" s="350">
        <v>1071.5833333333333</v>
      </c>
      <c r="G18" s="350">
        <v>6385.583333333333</v>
      </c>
      <c r="H18" s="350">
        <v>1022.5</v>
      </c>
      <c r="I18" s="350">
        <v>158.75</v>
      </c>
      <c r="J18" s="350">
        <v>326.4166666666667</v>
      </c>
      <c r="K18" s="350">
        <v>45</v>
      </c>
      <c r="L18" s="350">
        <v>43.333333333333336</v>
      </c>
      <c r="M18" s="350">
        <v>195.66666666666666</v>
      </c>
      <c r="N18" s="350">
        <v>1090.9166666666667</v>
      </c>
      <c r="O18" s="350">
        <v>26.166666666666668</v>
      </c>
      <c r="P18" s="350">
        <v>34</v>
      </c>
      <c r="Q18" s="350">
        <v>2.5833333333333335</v>
      </c>
      <c r="R18" s="350">
        <v>68.25</v>
      </c>
      <c r="S18" s="350">
        <v>14421</v>
      </c>
      <c r="T18" s="350">
        <v>10.916666666666666</v>
      </c>
      <c r="U18" s="350">
        <v>199</v>
      </c>
      <c r="V18" s="350">
        <v>125.11111111111111</v>
      </c>
      <c r="W18" s="350"/>
      <c r="X18" s="350"/>
      <c r="Y18" s="350"/>
      <c r="Z18" s="350"/>
      <c r="AA18" s="350">
        <v>88.58333333333333</v>
      </c>
      <c r="AB18" s="350">
        <v>1106.5833333333333</v>
      </c>
      <c r="AC18" s="350"/>
      <c r="AD18" s="350"/>
      <c r="AE18" s="350"/>
      <c r="AF18" s="350"/>
      <c r="AG18" s="350">
        <v>9190</v>
      </c>
      <c r="AH18" s="350">
        <v>277.7083333333333</v>
      </c>
      <c r="AI18" s="350">
        <v>14.666666666666666</v>
      </c>
      <c r="AJ18" s="350">
        <v>13.5</v>
      </c>
      <c r="AK18" s="350">
        <v>7.916666666666667</v>
      </c>
      <c r="AL18" s="350">
        <v>0</v>
      </c>
      <c r="AM18" s="350">
        <v>0</v>
      </c>
      <c r="AN18" s="350">
        <v>1251.6666666666667</v>
      </c>
      <c r="AO18" s="350">
        <v>45.25</v>
      </c>
      <c r="AP18" s="350">
        <v>1438</v>
      </c>
      <c r="AQ18" s="350">
        <v>15859</v>
      </c>
    </row>
    <row r="19" spans="1:43" s="353" customFormat="1" ht="12.75">
      <c r="A19" s="354" t="s">
        <v>174</v>
      </c>
      <c r="B19" s="355">
        <v>1362.8333333333333</v>
      </c>
      <c r="C19" s="356">
        <v>1364</v>
      </c>
      <c r="D19" s="356">
        <v>1211.4166666666667</v>
      </c>
      <c r="E19" s="356">
        <v>163.66666666666666</v>
      </c>
      <c r="F19" s="356">
        <v>1272.5</v>
      </c>
      <c r="G19" s="356">
        <v>6911.416666666667</v>
      </c>
      <c r="H19" s="356">
        <v>830.25</v>
      </c>
      <c r="I19" s="356">
        <v>191.58333333333334</v>
      </c>
      <c r="J19" s="356">
        <v>332.9166666666667</v>
      </c>
      <c r="K19" s="356">
        <v>46.666666666666664</v>
      </c>
      <c r="L19" s="356">
        <v>20.166666666666668</v>
      </c>
      <c r="M19" s="356">
        <v>178</v>
      </c>
      <c r="N19" s="356">
        <v>1356.1666666666667</v>
      </c>
      <c r="O19" s="356">
        <v>36.333333333333336</v>
      </c>
      <c r="P19" s="356">
        <v>25.916666666666668</v>
      </c>
      <c r="Q19" s="356">
        <v>2.3333333333333335</v>
      </c>
      <c r="R19" s="356">
        <v>111.66666666666667</v>
      </c>
      <c r="S19" s="356">
        <v>15394.25</v>
      </c>
      <c r="T19" s="356">
        <v>14</v>
      </c>
      <c r="U19" s="356">
        <v>176.83333333333334</v>
      </c>
      <c r="V19" s="356">
        <v>303.4166666666667</v>
      </c>
      <c r="W19" s="356">
        <v>241</v>
      </c>
      <c r="X19" s="356">
        <v>51.6</v>
      </c>
      <c r="Y19" s="356">
        <v>335.6666666666667</v>
      </c>
      <c r="Z19" s="356"/>
      <c r="AA19" s="356">
        <v>97.25</v>
      </c>
      <c r="AB19" s="356">
        <v>1201.0833333333333</v>
      </c>
      <c r="AC19" s="356"/>
      <c r="AD19" s="356"/>
      <c r="AE19" s="356"/>
      <c r="AF19" s="356"/>
      <c r="AG19" s="356">
        <v>8688.25</v>
      </c>
      <c r="AH19" s="356">
        <v>243.52083333333334</v>
      </c>
      <c r="AI19" s="356">
        <v>11.25</v>
      </c>
      <c r="AJ19" s="356">
        <v>11.333333333333334</v>
      </c>
      <c r="AK19" s="356">
        <v>4</v>
      </c>
      <c r="AL19" s="356">
        <v>354.5</v>
      </c>
      <c r="AM19" s="356">
        <v>31.25</v>
      </c>
      <c r="AN19" s="356">
        <v>1291.0833333333333</v>
      </c>
      <c r="AO19" s="356">
        <v>53.333333333333336</v>
      </c>
      <c r="AP19" s="353">
        <v>1751</v>
      </c>
      <c r="AQ19">
        <v>17145.25</v>
      </c>
    </row>
    <row r="20" spans="1:43" ht="12.75">
      <c r="A20" s="367" t="s">
        <v>178</v>
      </c>
      <c r="B20" s="368">
        <v>1565.7272727272727</v>
      </c>
      <c r="C20" s="368">
        <v>1442</v>
      </c>
      <c r="D20" s="368">
        <v>1049.2727272727273</v>
      </c>
      <c r="E20" s="368">
        <v>155.9090909090909</v>
      </c>
      <c r="F20" s="368">
        <v>1471.090909090909</v>
      </c>
      <c r="G20" s="368">
        <v>7883.818181818182</v>
      </c>
      <c r="H20" s="368">
        <v>711.2727272727273</v>
      </c>
      <c r="I20" s="368">
        <v>233.36363636363637</v>
      </c>
      <c r="J20" s="368">
        <v>443.27272727272725</v>
      </c>
      <c r="K20" s="368">
        <v>49.45454545454545</v>
      </c>
      <c r="L20" s="368">
        <v>18</v>
      </c>
      <c r="M20" s="368">
        <v>202.8181818181818</v>
      </c>
      <c r="N20" s="368">
        <v>1730.3636363636363</v>
      </c>
      <c r="O20" s="368">
        <v>34.27272727272727</v>
      </c>
      <c r="P20" s="368">
        <v>27.90909090909091</v>
      </c>
      <c r="Q20" s="368">
        <v>2.6363636363636362</v>
      </c>
      <c r="R20" s="368">
        <v>120.9090909090909</v>
      </c>
      <c r="S20" s="368">
        <v>17184.81818181818</v>
      </c>
      <c r="T20" s="368">
        <v>13.727272727272727</v>
      </c>
      <c r="U20" s="368">
        <v>180.8181818181818</v>
      </c>
      <c r="V20" s="368">
        <v>267</v>
      </c>
      <c r="W20" s="368">
        <v>188.45454545454547</v>
      </c>
      <c r="X20" s="368">
        <v>46.18181818181818</v>
      </c>
      <c r="Y20" s="368">
        <v>842.2727272727273</v>
      </c>
      <c r="Z20" s="368"/>
      <c r="AA20" s="368">
        <v>85.81818181818181</v>
      </c>
      <c r="AB20" s="368">
        <v>1217.2727272727273</v>
      </c>
      <c r="AC20" s="368"/>
      <c r="AD20" s="368"/>
      <c r="AE20" s="368"/>
      <c r="AF20" s="368"/>
      <c r="AG20" s="368">
        <v>8809.818181818182</v>
      </c>
      <c r="AH20" s="368">
        <v>295.04545454545456</v>
      </c>
      <c r="AI20" s="368">
        <v>15.333333333333334</v>
      </c>
      <c r="AJ20" s="368">
        <v>10.333333333333334</v>
      </c>
      <c r="AK20" s="368">
        <v>4.75</v>
      </c>
      <c r="AL20" s="368">
        <v>266.4</v>
      </c>
      <c r="AM20" s="368">
        <v>64.8</v>
      </c>
      <c r="AN20" s="368">
        <v>1423.090909090909</v>
      </c>
      <c r="AO20" s="368">
        <v>36.3</v>
      </c>
      <c r="AP20" s="368">
        <v>2138.6363636363635</v>
      </c>
      <c r="AQ20" s="369">
        <v>19323.454545454544</v>
      </c>
    </row>
    <row r="21" spans="1:43" ht="12.75">
      <c r="A21" t="s">
        <v>181</v>
      </c>
      <c r="B21" s="346">
        <f aca="true" t="shared" si="0" ref="B21:AJ21">AVERAGE(B3:B14)</f>
        <v>498.4166666666667</v>
      </c>
      <c r="C21" s="346">
        <f t="shared" si="0"/>
        <v>625.5</v>
      </c>
      <c r="D21" s="346">
        <f t="shared" si="0"/>
        <v>258.6666666666667</v>
      </c>
      <c r="E21" s="346">
        <f t="shared" si="0"/>
        <v>43.25</v>
      </c>
      <c r="F21" s="346">
        <f t="shared" si="0"/>
        <v>574.1666666666666</v>
      </c>
      <c r="G21" s="346">
        <f t="shared" si="0"/>
        <v>2452.8333333333335</v>
      </c>
      <c r="H21" s="346">
        <f t="shared" si="0"/>
        <v>113.91666666666667</v>
      </c>
      <c r="I21" s="346">
        <f t="shared" si="0"/>
        <v>53.25</v>
      </c>
      <c r="J21" s="346">
        <f t="shared" si="0"/>
        <v>189.16666666666666</v>
      </c>
      <c r="K21" s="346">
        <f t="shared" si="0"/>
        <v>20.666666666666668</v>
      </c>
      <c r="L21" s="346">
        <f t="shared" si="0"/>
        <v>0.9166666666666666</v>
      </c>
      <c r="M21" s="346">
        <f t="shared" si="0"/>
        <v>72.33333333333333</v>
      </c>
      <c r="N21" s="346">
        <f t="shared" si="0"/>
        <v>496.0833333333333</v>
      </c>
      <c r="O21" s="347">
        <f t="shared" si="0"/>
        <v>13.416666666666666</v>
      </c>
      <c r="P21" s="347">
        <f t="shared" si="0"/>
        <v>3.4166666666666665</v>
      </c>
      <c r="Q21" s="347">
        <f t="shared" si="0"/>
        <v>0.16666666666666666</v>
      </c>
      <c r="R21" s="347">
        <f t="shared" si="0"/>
        <v>33</v>
      </c>
      <c r="S21" s="347">
        <f t="shared" si="0"/>
        <v>5351.1</v>
      </c>
      <c r="T21" s="347">
        <f t="shared" si="0"/>
        <v>1.9166666666666667</v>
      </c>
      <c r="U21" s="347">
        <f t="shared" si="0"/>
        <v>41.5</v>
      </c>
      <c r="V21" s="347">
        <f t="shared" si="0"/>
        <v>55.25</v>
      </c>
      <c r="W21" s="347">
        <f t="shared" si="0"/>
        <v>40.25</v>
      </c>
      <c r="X21" s="347">
        <f>AVERAGE(X3:X14)</f>
        <v>12.083333333333334</v>
      </c>
      <c r="Y21" s="347">
        <f t="shared" si="0"/>
        <v>164</v>
      </c>
      <c r="Z21" s="347">
        <f>AVERAGE(Z3:Z14)</f>
        <v>45.5</v>
      </c>
      <c r="AA21" s="347">
        <f t="shared" si="0"/>
        <v>13.583333333333334</v>
      </c>
      <c r="AB21" s="347">
        <f t="shared" si="0"/>
        <v>256.5833333333333</v>
      </c>
      <c r="AC21" s="347">
        <f t="shared" si="0"/>
        <v>1352.0833333333333</v>
      </c>
      <c r="AD21" s="347">
        <f t="shared" si="0"/>
        <v>49.833333333333336</v>
      </c>
      <c r="AE21" s="347">
        <f>AVERAGE(AE3:AE14)</f>
        <v>226.625</v>
      </c>
      <c r="AF21" s="347">
        <f t="shared" si="0"/>
        <v>185.25</v>
      </c>
      <c r="AG21" s="347">
        <f t="shared" si="0"/>
        <v>1949.1666666666667</v>
      </c>
      <c r="AH21" s="347">
        <f t="shared" si="0"/>
        <v>57.916666666666664</v>
      </c>
      <c r="AI21" s="347">
        <f t="shared" si="0"/>
        <v>3.9166666666666665</v>
      </c>
      <c r="AJ21" s="347">
        <f t="shared" si="0"/>
        <v>2.1666666666666665</v>
      </c>
      <c r="AK21" s="347"/>
      <c r="AL21" s="347">
        <f aca="true" t="shared" si="1" ref="AL21:AQ21">AVERAGE(AL3:AL14)</f>
        <v>2748.6666666666665</v>
      </c>
      <c r="AM21" s="347">
        <f t="shared" si="1"/>
        <v>48.27272727272727</v>
      </c>
      <c r="AN21" s="347">
        <f t="shared" si="1"/>
        <v>520.8333333333334</v>
      </c>
      <c r="AO21" s="347">
        <f t="shared" si="1"/>
        <v>2.6666666666666665</v>
      </c>
      <c r="AP21" s="347">
        <f t="shared" si="1"/>
        <v>2667.909090909091</v>
      </c>
      <c r="AQ21" s="347">
        <f t="shared" si="1"/>
        <v>7584.181818181818</v>
      </c>
    </row>
    <row r="22" spans="2:41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J1">
      <selection activeCell="B18" sqref="B18:AM20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5" width="9.421875" style="177" customWidth="1"/>
    <col min="24" max="25" width="10.7109375" style="0" customWidth="1"/>
    <col min="32" max="32" width="0" style="0" hidden="1" customWidth="1"/>
    <col min="37" max="37" width="4.140625" style="0" customWidth="1"/>
    <col min="38" max="38" width="7.7109375" style="0" customWidth="1"/>
  </cols>
  <sheetData>
    <row r="1" spans="1:39" s="363" customFormat="1" ht="60">
      <c r="A1" s="359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2" t="s">
        <v>9</v>
      </c>
      <c r="Q1" s="362" t="s">
        <v>10</v>
      </c>
      <c r="R1" s="362" t="s">
        <v>11</v>
      </c>
      <c r="S1" s="362" t="s">
        <v>38</v>
      </c>
      <c r="T1" s="362" t="s">
        <v>94</v>
      </c>
      <c r="U1" s="362" t="s">
        <v>13</v>
      </c>
      <c r="V1" s="362" t="s">
        <v>100</v>
      </c>
      <c r="W1" s="362" t="s">
        <v>175</v>
      </c>
      <c r="X1" s="362" t="s">
        <v>176</v>
      </c>
      <c r="Y1" s="362" t="s">
        <v>177</v>
      </c>
      <c r="Z1" s="362" t="s">
        <v>29</v>
      </c>
      <c r="AA1" s="362" t="s">
        <v>15</v>
      </c>
      <c r="AB1" s="362" t="s">
        <v>39</v>
      </c>
      <c r="AC1" s="362" t="s">
        <v>18</v>
      </c>
      <c r="AD1" s="365" t="s">
        <v>22</v>
      </c>
      <c r="AE1" s="366" t="s">
        <v>23</v>
      </c>
      <c r="AF1" s="366" t="s">
        <v>24</v>
      </c>
      <c r="AG1" s="366" t="s">
        <v>95</v>
      </c>
      <c r="AH1" s="366" t="s">
        <v>96</v>
      </c>
      <c r="AI1" s="366" t="s">
        <v>106</v>
      </c>
      <c r="AJ1" s="366" t="s">
        <v>140</v>
      </c>
      <c r="AL1" s="366" t="s">
        <v>179</v>
      </c>
      <c r="AM1" s="366" t="s">
        <v>180</v>
      </c>
    </row>
    <row r="3" spans="1:39" ht="12.75">
      <c r="A3" s="342">
        <v>43466</v>
      </c>
      <c r="B3" s="8">
        <v>1608</v>
      </c>
      <c r="C3">
        <v>1339</v>
      </c>
      <c r="D3">
        <v>906</v>
      </c>
      <c r="E3">
        <v>130</v>
      </c>
      <c r="F3">
        <v>1118</v>
      </c>
      <c r="G3">
        <v>6698</v>
      </c>
      <c r="H3">
        <v>636</v>
      </c>
      <c r="I3">
        <v>209</v>
      </c>
      <c r="J3">
        <v>406</v>
      </c>
      <c r="K3">
        <v>51</v>
      </c>
      <c r="L3">
        <v>25</v>
      </c>
      <c r="M3">
        <v>219</v>
      </c>
      <c r="N3">
        <v>1503</v>
      </c>
      <c r="O3" s="177">
        <v>34</v>
      </c>
      <c r="P3" s="177">
        <v>23</v>
      </c>
      <c r="Q3" s="177">
        <v>5</v>
      </c>
      <c r="R3" s="177">
        <v>157</v>
      </c>
      <c r="S3" s="177">
        <v>15503</v>
      </c>
      <c r="T3" s="177">
        <v>9</v>
      </c>
      <c r="U3" s="177">
        <v>182</v>
      </c>
      <c r="V3" s="177">
        <v>367</v>
      </c>
      <c r="W3" s="177">
        <v>268</v>
      </c>
      <c r="X3" s="177">
        <v>60</v>
      </c>
      <c r="Y3" s="177">
        <v>600</v>
      </c>
      <c r="Z3" s="177">
        <v>103</v>
      </c>
      <c r="AA3" s="177">
        <v>1282</v>
      </c>
      <c r="AB3" s="177">
        <v>8213</v>
      </c>
      <c r="AC3" s="177">
        <v>303.75</v>
      </c>
      <c r="AD3" s="177">
        <v>8</v>
      </c>
      <c r="AE3" s="177">
        <v>10</v>
      </c>
      <c r="AF3" s="177">
        <v>6</v>
      </c>
      <c r="AG3">
        <v>123</v>
      </c>
      <c r="AH3">
        <v>44</v>
      </c>
      <c r="AI3">
        <v>1313</v>
      </c>
      <c r="AJ3">
        <v>0</v>
      </c>
      <c r="AL3">
        <v>2005</v>
      </c>
      <c r="AM3">
        <f aca="true" t="shared" si="0" ref="AM3:AM11">SUM(AL3,S3)</f>
        <v>17508</v>
      </c>
    </row>
    <row r="4" spans="1:39" ht="12.75">
      <c r="A4" s="342">
        <v>43497</v>
      </c>
      <c r="B4" s="11">
        <v>1444</v>
      </c>
      <c r="C4" s="11">
        <v>1376</v>
      </c>
      <c r="D4" s="11">
        <v>1077</v>
      </c>
      <c r="E4" s="11">
        <v>151</v>
      </c>
      <c r="F4" s="11">
        <v>1140</v>
      </c>
      <c r="G4" s="11">
        <v>7129</v>
      </c>
      <c r="H4" s="11">
        <v>709</v>
      </c>
      <c r="I4" s="11">
        <v>209</v>
      </c>
      <c r="J4" s="11">
        <v>319</v>
      </c>
      <c r="K4" s="11">
        <v>61</v>
      </c>
      <c r="L4" s="11">
        <v>16</v>
      </c>
      <c r="M4" s="11">
        <v>157</v>
      </c>
      <c r="N4" s="11">
        <v>1537</v>
      </c>
      <c r="O4" s="217">
        <v>25</v>
      </c>
      <c r="P4" s="11">
        <v>27</v>
      </c>
      <c r="Q4" s="11">
        <v>0</v>
      </c>
      <c r="R4" s="11">
        <v>140</v>
      </c>
      <c r="S4" s="11">
        <v>15490</v>
      </c>
      <c r="T4" s="11">
        <v>12</v>
      </c>
      <c r="U4" s="11">
        <v>153</v>
      </c>
      <c r="V4" s="11">
        <v>337</v>
      </c>
      <c r="W4" s="11">
        <v>259</v>
      </c>
      <c r="X4" s="11">
        <v>51</v>
      </c>
      <c r="Y4" s="11">
        <v>542</v>
      </c>
      <c r="Z4" s="11">
        <v>83</v>
      </c>
      <c r="AA4" s="11">
        <v>1296</v>
      </c>
      <c r="AB4" s="11">
        <v>8096</v>
      </c>
      <c r="AC4" s="11">
        <v>291.75</v>
      </c>
      <c r="AD4" s="11">
        <v>9</v>
      </c>
      <c r="AE4" s="11">
        <v>9</v>
      </c>
      <c r="AF4" s="11">
        <v>6</v>
      </c>
      <c r="AG4" s="11">
        <v>286</v>
      </c>
      <c r="AH4" s="11">
        <v>4</v>
      </c>
      <c r="AI4" s="11">
        <v>1329</v>
      </c>
      <c r="AJ4" s="11">
        <v>63</v>
      </c>
      <c r="AL4" s="11">
        <v>1862</v>
      </c>
      <c r="AM4">
        <f t="shared" si="0"/>
        <v>17352</v>
      </c>
    </row>
    <row r="5" spans="1:39" ht="12.75">
      <c r="A5" s="342">
        <v>43525</v>
      </c>
      <c r="B5" s="11">
        <v>1555</v>
      </c>
      <c r="C5" s="11">
        <v>1419</v>
      </c>
      <c r="D5" s="11">
        <v>1031</v>
      </c>
      <c r="E5" s="11">
        <v>176</v>
      </c>
      <c r="F5" s="11">
        <v>1346</v>
      </c>
      <c r="G5" s="11">
        <v>7689</v>
      </c>
      <c r="H5" s="11">
        <v>683</v>
      </c>
      <c r="I5" s="11">
        <v>220</v>
      </c>
      <c r="J5" s="11">
        <v>389</v>
      </c>
      <c r="K5" s="11">
        <v>51</v>
      </c>
      <c r="L5" s="11">
        <v>56</v>
      </c>
      <c r="M5" s="11">
        <v>123</v>
      </c>
      <c r="N5" s="11">
        <v>1777</v>
      </c>
      <c r="O5" s="217">
        <v>31</v>
      </c>
      <c r="P5" s="11">
        <v>36</v>
      </c>
      <c r="Q5" s="11">
        <v>0</v>
      </c>
      <c r="R5" s="11">
        <v>102</v>
      </c>
      <c r="S5" s="11">
        <v>16647</v>
      </c>
      <c r="T5" s="11">
        <v>17</v>
      </c>
      <c r="U5" s="11">
        <v>175</v>
      </c>
      <c r="V5" s="11">
        <v>296</v>
      </c>
      <c r="W5" s="11">
        <v>196</v>
      </c>
      <c r="X5" s="11">
        <v>54</v>
      </c>
      <c r="Y5" s="11">
        <v>890</v>
      </c>
      <c r="Z5" s="11">
        <v>97</v>
      </c>
      <c r="AA5" s="11">
        <v>1197</v>
      </c>
      <c r="AB5" s="11">
        <v>8837</v>
      </c>
      <c r="AC5" s="11">
        <v>253</v>
      </c>
      <c r="AD5" s="11">
        <v>9</v>
      </c>
      <c r="AE5" s="11">
        <v>9</v>
      </c>
      <c r="AF5" s="11">
        <v>5</v>
      </c>
      <c r="AG5" s="11">
        <v>376</v>
      </c>
      <c r="AH5" s="11">
        <v>39</v>
      </c>
      <c r="AI5" s="11">
        <v>1403</v>
      </c>
      <c r="AJ5" s="11">
        <v>37</v>
      </c>
      <c r="AL5" s="11">
        <v>2012</v>
      </c>
      <c r="AM5">
        <f t="shared" si="0"/>
        <v>18659</v>
      </c>
    </row>
    <row r="6" spans="1:39" ht="12.75">
      <c r="A6" s="342">
        <v>43556</v>
      </c>
      <c r="B6" s="11">
        <v>1559</v>
      </c>
      <c r="C6" s="11">
        <v>1397</v>
      </c>
      <c r="D6" s="11">
        <v>1070</v>
      </c>
      <c r="E6" s="11">
        <v>156</v>
      </c>
      <c r="F6" s="11">
        <v>1225</v>
      </c>
      <c r="G6" s="11">
        <v>6952</v>
      </c>
      <c r="H6" s="11">
        <v>597</v>
      </c>
      <c r="I6" s="11">
        <v>212</v>
      </c>
      <c r="J6" s="11">
        <v>419</v>
      </c>
      <c r="K6" s="11">
        <v>27</v>
      </c>
      <c r="L6" s="11">
        <v>30</v>
      </c>
      <c r="M6" s="11">
        <v>189</v>
      </c>
      <c r="N6" s="11">
        <v>1574</v>
      </c>
      <c r="O6" s="217">
        <v>41</v>
      </c>
      <c r="P6" s="11">
        <v>22</v>
      </c>
      <c r="Q6" s="11">
        <v>2</v>
      </c>
      <c r="R6" s="11">
        <v>88</v>
      </c>
      <c r="S6" s="11">
        <v>15560</v>
      </c>
      <c r="T6" s="217">
        <v>10</v>
      </c>
      <c r="U6" s="11">
        <v>130</v>
      </c>
      <c r="V6" s="217">
        <v>270</v>
      </c>
      <c r="W6" s="217">
        <v>225</v>
      </c>
      <c r="X6" s="217">
        <v>39</v>
      </c>
      <c r="Y6" s="217">
        <v>785</v>
      </c>
      <c r="Z6" s="11">
        <v>88</v>
      </c>
      <c r="AA6" s="11">
        <v>1220</v>
      </c>
      <c r="AB6" s="11">
        <v>8050</v>
      </c>
      <c r="AC6" s="217">
        <v>281.25</v>
      </c>
      <c r="AD6" s="217">
        <v>29</v>
      </c>
      <c r="AE6" s="217">
        <v>8</v>
      </c>
      <c r="AF6" s="217">
        <v>2</v>
      </c>
      <c r="AG6" s="217">
        <v>144</v>
      </c>
      <c r="AH6" s="217">
        <v>56</v>
      </c>
      <c r="AI6" s="11">
        <v>1296</v>
      </c>
      <c r="AJ6" s="217">
        <v>45</v>
      </c>
      <c r="AL6" s="217">
        <v>1896</v>
      </c>
      <c r="AM6">
        <f t="shared" si="0"/>
        <v>17456</v>
      </c>
    </row>
    <row r="7" spans="1:39" ht="12.75">
      <c r="A7" s="342">
        <v>43586</v>
      </c>
      <c r="B7" s="11">
        <v>1530</v>
      </c>
      <c r="C7" s="11">
        <v>1399</v>
      </c>
      <c r="D7" s="11">
        <v>1085</v>
      </c>
      <c r="E7" s="11">
        <v>185</v>
      </c>
      <c r="F7" s="11">
        <v>1206</v>
      </c>
      <c r="G7" s="11">
        <v>7536</v>
      </c>
      <c r="H7" s="11">
        <v>653</v>
      </c>
      <c r="I7" s="11">
        <v>195</v>
      </c>
      <c r="J7" s="11">
        <v>489</v>
      </c>
      <c r="K7" s="11">
        <v>32</v>
      </c>
      <c r="L7" s="11">
        <v>17</v>
      </c>
      <c r="M7" s="11">
        <v>202</v>
      </c>
      <c r="N7" s="11">
        <v>1861</v>
      </c>
      <c r="O7" s="217">
        <v>39</v>
      </c>
      <c r="P7" s="11">
        <v>31</v>
      </c>
      <c r="Q7" s="11">
        <v>4</v>
      </c>
      <c r="R7" s="11">
        <v>134</v>
      </c>
      <c r="S7" s="11">
        <v>16598</v>
      </c>
      <c r="T7" s="11">
        <v>17</v>
      </c>
      <c r="U7" s="11">
        <v>153</v>
      </c>
      <c r="V7" s="11">
        <v>267</v>
      </c>
      <c r="W7" s="11">
        <v>184</v>
      </c>
      <c r="X7" s="11">
        <v>32</v>
      </c>
      <c r="Y7" s="11">
        <v>741</v>
      </c>
      <c r="Z7" s="11">
        <v>81</v>
      </c>
      <c r="AA7" s="11">
        <v>1254</v>
      </c>
      <c r="AB7" s="11">
        <v>8557</v>
      </c>
      <c r="AC7" s="217">
        <v>277</v>
      </c>
      <c r="AD7" s="357"/>
      <c r="AE7" s="357"/>
      <c r="AF7" s="357"/>
      <c r="AG7" s="217">
        <v>135</v>
      </c>
      <c r="AH7" s="11">
        <v>45</v>
      </c>
      <c r="AI7" s="11">
        <v>1333</v>
      </c>
      <c r="AJ7" s="11">
        <v>52</v>
      </c>
      <c r="AL7" s="217">
        <v>1982</v>
      </c>
      <c r="AM7">
        <f t="shared" si="0"/>
        <v>18580</v>
      </c>
    </row>
    <row r="8" spans="1:39" ht="12.75">
      <c r="A8" s="342">
        <v>43617</v>
      </c>
      <c r="B8" s="11">
        <v>1775</v>
      </c>
      <c r="C8" s="11">
        <v>1667</v>
      </c>
      <c r="D8" s="11">
        <v>1244</v>
      </c>
      <c r="E8" s="11">
        <v>205</v>
      </c>
      <c r="F8" s="11">
        <v>1619</v>
      </c>
      <c r="G8" s="11">
        <v>9347</v>
      </c>
      <c r="H8" s="11">
        <v>924</v>
      </c>
      <c r="I8" s="11">
        <v>309</v>
      </c>
      <c r="J8" s="11">
        <v>642</v>
      </c>
      <c r="K8" s="11">
        <v>53</v>
      </c>
      <c r="L8" s="11">
        <v>13</v>
      </c>
      <c r="M8" s="11">
        <v>252</v>
      </c>
      <c r="N8" s="11">
        <v>2079</v>
      </c>
      <c r="O8" s="217">
        <v>40</v>
      </c>
      <c r="P8" s="11">
        <v>47</v>
      </c>
      <c r="Q8" s="11">
        <v>3</v>
      </c>
      <c r="R8" s="11">
        <v>168</v>
      </c>
      <c r="S8" s="11">
        <v>20387</v>
      </c>
      <c r="T8" s="217">
        <v>12</v>
      </c>
      <c r="U8" s="217">
        <v>274</v>
      </c>
      <c r="V8" s="11">
        <v>361</v>
      </c>
      <c r="W8" s="11">
        <v>177</v>
      </c>
      <c r="X8" s="11">
        <v>36</v>
      </c>
      <c r="Y8" s="11">
        <v>1060</v>
      </c>
      <c r="Z8" s="217">
        <v>87</v>
      </c>
      <c r="AA8" s="217">
        <v>1369</v>
      </c>
      <c r="AB8" s="217">
        <v>10533</v>
      </c>
      <c r="AC8" s="217">
        <v>277.5</v>
      </c>
      <c r="AD8" s="357"/>
      <c r="AE8" s="357"/>
      <c r="AF8" s="357"/>
      <c r="AG8" s="217">
        <v>619</v>
      </c>
      <c r="AH8" s="217">
        <v>14</v>
      </c>
      <c r="AI8" s="11">
        <v>1664</v>
      </c>
      <c r="AJ8" s="217">
        <v>110</v>
      </c>
      <c r="AL8" s="217">
        <v>2207</v>
      </c>
      <c r="AM8">
        <f t="shared" si="0"/>
        <v>22594</v>
      </c>
    </row>
    <row r="9" spans="1:39" ht="12.75">
      <c r="A9" s="342">
        <v>43647</v>
      </c>
      <c r="B9" s="11">
        <v>1713</v>
      </c>
      <c r="C9" s="11">
        <v>1806</v>
      </c>
      <c r="D9" s="11">
        <v>1160</v>
      </c>
      <c r="E9" s="11">
        <v>180</v>
      </c>
      <c r="F9" s="11">
        <v>1761</v>
      </c>
      <c r="G9" s="11">
        <v>9741</v>
      </c>
      <c r="H9" s="11">
        <v>1004</v>
      </c>
      <c r="I9" s="11">
        <v>336</v>
      </c>
      <c r="J9" s="11">
        <v>639</v>
      </c>
      <c r="K9" s="11">
        <v>83</v>
      </c>
      <c r="L9" s="11">
        <v>10</v>
      </c>
      <c r="M9" s="11">
        <v>251</v>
      </c>
      <c r="N9" s="11">
        <v>2218</v>
      </c>
      <c r="O9" s="217">
        <v>47</v>
      </c>
      <c r="P9" s="11">
        <v>46</v>
      </c>
      <c r="Q9" s="11">
        <v>10</v>
      </c>
      <c r="R9" s="11">
        <v>139</v>
      </c>
      <c r="S9" s="11">
        <f>SUM(B9:R9)</f>
        <v>21144</v>
      </c>
      <c r="T9" s="11">
        <v>26</v>
      </c>
      <c r="U9" s="11">
        <v>233</v>
      </c>
      <c r="V9" s="11">
        <v>327</v>
      </c>
      <c r="W9" s="11">
        <v>196</v>
      </c>
      <c r="X9" s="11">
        <v>61</v>
      </c>
      <c r="Y9" s="11">
        <v>1281</v>
      </c>
      <c r="Z9" s="11">
        <v>116</v>
      </c>
      <c r="AA9" s="11">
        <v>1505</v>
      </c>
      <c r="AB9" s="11">
        <v>10457</v>
      </c>
      <c r="AC9" s="11">
        <v>303.25</v>
      </c>
      <c r="AD9" s="357"/>
      <c r="AE9" s="357"/>
      <c r="AF9" s="357"/>
      <c r="AG9" s="11">
        <v>485</v>
      </c>
      <c r="AH9" s="11">
        <v>137</v>
      </c>
      <c r="AI9" s="11">
        <v>1677</v>
      </c>
      <c r="AJ9" s="11">
        <v>0</v>
      </c>
      <c r="AL9" s="217">
        <v>3323</v>
      </c>
      <c r="AM9">
        <f t="shared" si="0"/>
        <v>24467</v>
      </c>
    </row>
    <row r="10" spans="1:39" s="177" customFormat="1" ht="12.75">
      <c r="A10" s="348">
        <v>43678</v>
      </c>
      <c r="B10" s="217">
        <v>1603</v>
      </c>
      <c r="C10" s="217">
        <v>1533</v>
      </c>
      <c r="D10" s="217">
        <v>975</v>
      </c>
      <c r="E10" s="217">
        <v>149</v>
      </c>
      <c r="F10" s="217">
        <v>1614</v>
      </c>
      <c r="G10" s="217">
        <v>8191</v>
      </c>
      <c r="H10" s="217">
        <v>894</v>
      </c>
      <c r="I10" s="217">
        <v>236</v>
      </c>
      <c r="J10" s="217">
        <v>502</v>
      </c>
      <c r="K10" s="217">
        <v>59</v>
      </c>
      <c r="L10" s="217">
        <v>8</v>
      </c>
      <c r="M10" s="217">
        <v>148</v>
      </c>
      <c r="N10" s="217">
        <v>1774</v>
      </c>
      <c r="O10" s="217">
        <v>43</v>
      </c>
      <c r="P10" s="217">
        <v>15</v>
      </c>
      <c r="Q10" s="217">
        <v>1</v>
      </c>
      <c r="R10" s="217">
        <v>117</v>
      </c>
      <c r="S10" s="217">
        <f>SUM(B10:R10)</f>
        <v>17862</v>
      </c>
      <c r="T10" s="217">
        <v>16</v>
      </c>
      <c r="U10" s="217">
        <v>223</v>
      </c>
      <c r="V10" s="217">
        <v>251</v>
      </c>
      <c r="W10" s="217">
        <v>156</v>
      </c>
      <c r="X10" s="217">
        <v>38</v>
      </c>
      <c r="Y10" s="217">
        <v>996</v>
      </c>
      <c r="Z10" s="217">
        <v>125</v>
      </c>
      <c r="AA10" s="217">
        <v>1586</v>
      </c>
      <c r="AB10" s="217">
        <v>9340</v>
      </c>
      <c r="AC10" s="217">
        <v>339.75</v>
      </c>
      <c r="AD10" s="357"/>
      <c r="AE10" s="357"/>
      <c r="AF10" s="357"/>
      <c r="AG10" s="217">
        <v>108</v>
      </c>
      <c r="AH10" s="217">
        <v>0</v>
      </c>
      <c r="AI10" s="217">
        <v>1576</v>
      </c>
      <c r="AJ10" s="217">
        <v>0</v>
      </c>
      <c r="AL10" s="217">
        <v>2121</v>
      </c>
      <c r="AM10">
        <f t="shared" si="0"/>
        <v>19983</v>
      </c>
    </row>
    <row r="11" spans="1:39" ht="12.75">
      <c r="A11" s="342">
        <v>43709</v>
      </c>
      <c r="B11" s="11">
        <v>1609</v>
      </c>
      <c r="C11" s="11">
        <v>1374</v>
      </c>
      <c r="D11" s="11">
        <v>1035</v>
      </c>
      <c r="E11" s="11">
        <v>154</v>
      </c>
      <c r="F11" s="11">
        <v>1685</v>
      </c>
      <c r="G11" s="11">
        <v>7954</v>
      </c>
      <c r="H11" s="11">
        <v>605</v>
      </c>
      <c r="I11" s="11">
        <v>258</v>
      </c>
      <c r="J11" s="11">
        <v>366</v>
      </c>
      <c r="K11" s="11">
        <v>47</v>
      </c>
      <c r="L11" s="11">
        <v>5</v>
      </c>
      <c r="M11" s="11">
        <v>182</v>
      </c>
      <c r="N11" s="11">
        <v>1628</v>
      </c>
      <c r="O11" s="217">
        <v>21</v>
      </c>
      <c r="P11" s="11">
        <v>22</v>
      </c>
      <c r="Q11" s="11">
        <v>2</v>
      </c>
      <c r="R11" s="11">
        <v>103</v>
      </c>
      <c r="S11" s="217">
        <f>SUM(B11:R11)</f>
        <v>17050</v>
      </c>
      <c r="T11" s="11">
        <v>11</v>
      </c>
      <c r="U11" s="11">
        <v>199</v>
      </c>
      <c r="V11" s="217">
        <v>149</v>
      </c>
      <c r="W11" s="217">
        <v>149</v>
      </c>
      <c r="X11" s="217">
        <v>55</v>
      </c>
      <c r="Y11" s="217">
        <v>975</v>
      </c>
      <c r="Z11" s="11">
        <v>82</v>
      </c>
      <c r="AA11" s="11">
        <v>1340</v>
      </c>
      <c r="AB11" s="11">
        <v>9228</v>
      </c>
      <c r="AC11" s="358">
        <v>334</v>
      </c>
      <c r="AD11" s="357"/>
      <c r="AE11" s="357"/>
      <c r="AF11" s="357"/>
      <c r="AG11" s="217"/>
      <c r="AH11" s="217"/>
      <c r="AI11" s="11">
        <v>1435</v>
      </c>
      <c r="AJ11" s="217"/>
      <c r="AL11" s="217">
        <v>2007</v>
      </c>
      <c r="AM11">
        <f t="shared" si="0"/>
        <v>19057</v>
      </c>
    </row>
    <row r="12" spans="1:39" ht="12.75">
      <c r="A12" s="342">
        <v>43739</v>
      </c>
      <c r="B12" s="11">
        <v>1416</v>
      </c>
      <c r="C12" s="11">
        <v>1384</v>
      </c>
      <c r="D12" s="11">
        <v>993</v>
      </c>
      <c r="E12" s="11">
        <v>146</v>
      </c>
      <c r="F12" s="11">
        <v>1852</v>
      </c>
      <c r="G12" s="11">
        <v>8006</v>
      </c>
      <c r="H12" s="11">
        <v>603</v>
      </c>
      <c r="I12" s="11">
        <v>202</v>
      </c>
      <c r="J12" s="11">
        <v>353</v>
      </c>
      <c r="K12" s="11">
        <v>50</v>
      </c>
      <c r="L12" s="11">
        <v>6</v>
      </c>
      <c r="M12" s="11">
        <v>230</v>
      </c>
      <c r="N12" s="11">
        <v>1552</v>
      </c>
      <c r="O12" s="217">
        <v>29</v>
      </c>
      <c r="P12" s="11">
        <v>25</v>
      </c>
      <c r="Q12" s="11">
        <v>2</v>
      </c>
      <c r="R12" s="11">
        <v>75</v>
      </c>
      <c r="S12" s="11">
        <v>16949</v>
      </c>
      <c r="T12" s="11">
        <v>11</v>
      </c>
      <c r="U12" s="11">
        <v>146</v>
      </c>
      <c r="V12" s="11">
        <v>177</v>
      </c>
      <c r="W12" s="11">
        <v>163</v>
      </c>
      <c r="X12" s="11">
        <v>50</v>
      </c>
      <c r="Y12" s="11">
        <v>788</v>
      </c>
      <c r="Z12" s="11">
        <v>20</v>
      </c>
      <c r="AA12" s="11">
        <v>297</v>
      </c>
      <c r="AB12" s="11">
        <v>8181</v>
      </c>
      <c r="AC12" s="11">
        <v>323.5</v>
      </c>
      <c r="AD12" s="11">
        <v>18</v>
      </c>
      <c r="AE12" s="11">
        <v>12</v>
      </c>
      <c r="AF12" s="11"/>
      <c r="AG12" s="11">
        <v>271</v>
      </c>
      <c r="AH12" s="11">
        <v>134</v>
      </c>
      <c r="AI12" s="11">
        <v>1360</v>
      </c>
      <c r="AJ12" s="11">
        <v>18</v>
      </c>
      <c r="AL12" s="217">
        <v>2040</v>
      </c>
      <c r="AM12" s="217">
        <v>18989</v>
      </c>
    </row>
    <row r="13" spans="1:39" s="177" customFormat="1" ht="12.75">
      <c r="A13" s="348">
        <v>43770</v>
      </c>
      <c r="B13" s="217">
        <v>1411</v>
      </c>
      <c r="C13" s="217">
        <v>1168</v>
      </c>
      <c r="D13" s="217">
        <v>966</v>
      </c>
      <c r="E13" s="217">
        <v>83</v>
      </c>
      <c r="F13" s="217">
        <v>1616</v>
      </c>
      <c r="G13" s="217">
        <v>7479</v>
      </c>
      <c r="H13" s="217">
        <v>516</v>
      </c>
      <c r="I13" s="217">
        <v>181</v>
      </c>
      <c r="J13" s="217">
        <v>352</v>
      </c>
      <c r="K13" s="217">
        <v>30</v>
      </c>
      <c r="L13" s="217">
        <v>12</v>
      </c>
      <c r="M13" s="217">
        <v>278</v>
      </c>
      <c r="N13" s="217">
        <v>1531</v>
      </c>
      <c r="O13" s="217">
        <v>27</v>
      </c>
      <c r="P13" s="217">
        <v>13</v>
      </c>
      <c r="Q13" s="217">
        <v>0</v>
      </c>
      <c r="R13" s="217">
        <v>107</v>
      </c>
      <c r="S13" s="217">
        <v>15843</v>
      </c>
      <c r="T13" s="217">
        <v>10</v>
      </c>
      <c r="U13" s="217">
        <v>121</v>
      </c>
      <c r="V13" s="217">
        <v>135</v>
      </c>
      <c r="W13" s="217">
        <v>100</v>
      </c>
      <c r="X13" s="217">
        <v>32</v>
      </c>
      <c r="Y13" s="217">
        <v>607</v>
      </c>
      <c r="Z13" s="217">
        <v>62</v>
      </c>
      <c r="AA13" s="217">
        <v>1044</v>
      </c>
      <c r="AB13" s="217">
        <v>7416</v>
      </c>
      <c r="AC13" s="217">
        <v>260.75</v>
      </c>
      <c r="AD13" s="217">
        <v>19</v>
      </c>
      <c r="AE13" s="217">
        <v>14</v>
      </c>
      <c r="AF13" s="217"/>
      <c r="AG13" s="217">
        <v>117</v>
      </c>
      <c r="AH13" s="217">
        <v>175</v>
      </c>
      <c r="AI13" s="217">
        <v>1268</v>
      </c>
      <c r="AJ13" s="217">
        <v>38</v>
      </c>
      <c r="AL13" s="217">
        <v>2070</v>
      </c>
      <c r="AM13" s="217">
        <v>17913</v>
      </c>
    </row>
    <row r="14" spans="1:36" ht="12.75">
      <c r="A14" s="342">
        <v>43800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17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6" spans="1:39" ht="12.75">
      <c r="A16" s="7" t="s">
        <v>19</v>
      </c>
      <c r="B16">
        <f aca="true" t="shared" si="1" ref="B16:L16">SUM(B2:B14)</f>
        <v>17223</v>
      </c>
      <c r="C16">
        <f t="shared" si="1"/>
        <v>15862</v>
      </c>
      <c r="D16">
        <f t="shared" si="1"/>
        <v>11542</v>
      </c>
      <c r="E16">
        <f t="shared" si="1"/>
        <v>1715</v>
      </c>
      <c r="F16">
        <f t="shared" si="1"/>
        <v>16182</v>
      </c>
      <c r="G16">
        <f t="shared" si="1"/>
        <v>86722</v>
      </c>
      <c r="H16">
        <f t="shared" si="1"/>
        <v>7824</v>
      </c>
      <c r="I16">
        <f t="shared" si="1"/>
        <v>2567</v>
      </c>
      <c r="J16">
        <f t="shared" si="1"/>
        <v>4876</v>
      </c>
      <c r="K16">
        <f t="shared" si="1"/>
        <v>544</v>
      </c>
      <c r="L16">
        <f t="shared" si="1"/>
        <v>198</v>
      </c>
      <c r="M16">
        <f>SUM(M2:M14)</f>
        <v>2231</v>
      </c>
      <c r="N16">
        <f>SUM(N2:N14)</f>
        <v>19034</v>
      </c>
      <c r="O16" s="177">
        <f>SUM(O2:O14)</f>
        <v>377</v>
      </c>
      <c r="P16">
        <f aca="true" t="shared" si="2" ref="P16:V16">SUM(P2:P14)</f>
        <v>307</v>
      </c>
      <c r="Q16">
        <f t="shared" si="2"/>
        <v>29</v>
      </c>
      <c r="R16">
        <f t="shared" si="2"/>
        <v>1330</v>
      </c>
      <c r="S16">
        <f>SUM(S2:S14)</f>
        <v>189033</v>
      </c>
      <c r="T16">
        <f t="shared" si="2"/>
        <v>151</v>
      </c>
      <c r="U16">
        <f t="shared" si="2"/>
        <v>1989</v>
      </c>
      <c r="V16">
        <f t="shared" si="2"/>
        <v>2937</v>
      </c>
      <c r="W16">
        <f>SUM(W3:W14)</f>
        <v>2073</v>
      </c>
      <c r="X16">
        <f>SUM(X3:X14)</f>
        <v>508</v>
      </c>
      <c r="Y16">
        <f>SUM(Y3:Y14)</f>
        <v>9265</v>
      </c>
      <c r="Z16">
        <f>SUM(Z2:Z14)</f>
        <v>944</v>
      </c>
      <c r="AA16">
        <f aca="true" t="shared" si="3" ref="AA16:AH16">SUM(AA2:AA14)</f>
        <v>13390</v>
      </c>
      <c r="AB16">
        <f>SUM(AB2:AB14)</f>
        <v>96908</v>
      </c>
      <c r="AC16">
        <f t="shared" si="3"/>
        <v>3245.5</v>
      </c>
      <c r="AD16">
        <f t="shared" si="3"/>
        <v>92</v>
      </c>
      <c r="AE16">
        <f t="shared" si="3"/>
        <v>62</v>
      </c>
      <c r="AF16">
        <f t="shared" si="3"/>
        <v>19</v>
      </c>
      <c r="AG16">
        <f t="shared" si="3"/>
        <v>2664</v>
      </c>
      <c r="AH16">
        <f t="shared" si="3"/>
        <v>648</v>
      </c>
      <c r="AI16">
        <f>SUM(AI3:AI14)</f>
        <v>15654</v>
      </c>
      <c r="AJ16">
        <f>SUM(AJ3:AJ14)</f>
        <v>363</v>
      </c>
      <c r="AL16">
        <f>SUM(AK16,R16)</f>
        <v>1330</v>
      </c>
      <c r="AM16">
        <f>SUM(AL16,S16)</f>
        <v>190363</v>
      </c>
    </row>
    <row r="18" spans="1:39" s="351" customFormat="1" ht="12.75">
      <c r="A18" s="349" t="s">
        <v>173</v>
      </c>
      <c r="B18" s="350">
        <f>AVERAGE(Stats2017!B3:B14)</f>
        <v>1178.9166666666667</v>
      </c>
      <c r="C18" s="350">
        <f>AVERAGE(Stats2017!C3:C14)</f>
        <v>1274.6666666666667</v>
      </c>
      <c r="D18" s="350">
        <f>AVERAGE(Stats2017!D3:D14)</f>
        <v>1341.1666666666667</v>
      </c>
      <c r="E18" s="350">
        <f>AVERAGE(Stats2017!E3:E14)</f>
        <v>155.5</v>
      </c>
      <c r="F18" s="350">
        <f>AVERAGE(Stats2017!F3:F14)</f>
        <v>1071.5833333333333</v>
      </c>
      <c r="G18" s="350">
        <f>AVERAGE(Stats2017!G3:G14)</f>
        <v>6385.583333333333</v>
      </c>
      <c r="H18" s="350">
        <f>AVERAGE(Stats2017!H3:H14)</f>
        <v>1022.5</v>
      </c>
      <c r="I18" s="350">
        <f>AVERAGE(Stats2017!I3:I14)</f>
        <v>158.75</v>
      </c>
      <c r="J18" s="350">
        <f>AVERAGE(Stats2017!J3:J14)</f>
        <v>326.4166666666667</v>
      </c>
      <c r="K18" s="350">
        <f>AVERAGE(Stats2017!K3:K14)</f>
        <v>45</v>
      </c>
      <c r="L18" s="350">
        <f>AVERAGE(Stats2017!L3:L14)</f>
        <v>43.333333333333336</v>
      </c>
      <c r="M18" s="350">
        <f>AVERAGE(Stats2017!M3:M14)</f>
        <v>195.66666666666666</v>
      </c>
      <c r="N18" s="350">
        <f>AVERAGE(Stats2017!N3:N14)</f>
        <v>1090.9166666666667</v>
      </c>
      <c r="O18" s="350">
        <f>AVERAGE(Stats2017!P3:P14)</f>
        <v>26.166666666666668</v>
      </c>
      <c r="P18" s="350">
        <f>AVERAGE(Stats2017!Q3:Q14)</f>
        <v>34</v>
      </c>
      <c r="Q18" s="350">
        <f>AVERAGE(Stats2017!R3:R14)</f>
        <v>2.5833333333333335</v>
      </c>
      <c r="R18" s="350">
        <f>AVERAGE(Stats2017!S3:S14)</f>
        <v>68.25</v>
      </c>
      <c r="S18" s="350">
        <f>AVERAGE(Stats2017!T3:T14)</f>
        <v>14421</v>
      </c>
      <c r="T18" s="350">
        <f>AVERAGE(Stats2017!U3:U14)</f>
        <v>10.916666666666666</v>
      </c>
      <c r="U18" s="350">
        <f>AVERAGE(Stats2017!V3:V14)</f>
        <v>199</v>
      </c>
      <c r="V18" s="350">
        <f>AVERAGE(Stats2017!W3:W14)</f>
        <v>125.11111111111111</v>
      </c>
      <c r="W18" s="350"/>
      <c r="X18" s="350"/>
      <c r="Y18" s="350"/>
      <c r="Z18" s="350">
        <f>AVERAGE(Stats2017!Y3:Y14)</f>
        <v>88.58333333333333</v>
      </c>
      <c r="AA18" s="350">
        <f>AVERAGE(Stats2017!Z3:Z14)</f>
        <v>1106.5833333333333</v>
      </c>
      <c r="AB18" s="350">
        <f>AVERAGE(Stats2017!AC3:AC14)</f>
        <v>9190</v>
      </c>
      <c r="AC18" s="350">
        <f>AVERAGE(Stats2017!AD3:AD14)</f>
        <v>277.7083333333333</v>
      </c>
      <c r="AD18" s="350">
        <f>AVERAGE(Stats2017!AE3:AE14)</f>
        <v>14.666666666666666</v>
      </c>
      <c r="AE18" s="350">
        <f>AVERAGE(Stats2017!AF3:AF14)</f>
        <v>13.5</v>
      </c>
      <c r="AF18" s="350">
        <f>AVERAGE(Stats2017!AG3:AG14)</f>
        <v>7.916666666666667</v>
      </c>
      <c r="AG18" s="350">
        <v>0</v>
      </c>
      <c r="AH18" s="350">
        <v>0</v>
      </c>
      <c r="AI18" s="350">
        <f>AVERAGE(Stats2017!AJ3:AJ14)</f>
        <v>1251.6666666666667</v>
      </c>
      <c r="AJ18" s="350">
        <f>AVERAGE(Stats2017!AK3:AK14)</f>
        <v>45.25</v>
      </c>
      <c r="AL18" s="351">
        <v>1438</v>
      </c>
      <c r="AM18">
        <f>SUM(AL18,S18)</f>
        <v>15859</v>
      </c>
    </row>
    <row r="19" spans="1:39" s="353" customFormat="1" ht="12.75">
      <c r="A19" s="354" t="s">
        <v>174</v>
      </c>
      <c r="B19" s="355">
        <f>AVERAGE(Stats2018!B3:B14)</f>
        <v>1362.8333333333333</v>
      </c>
      <c r="C19" s="356">
        <f>AVERAGE(Stats2018!C3:C14)</f>
        <v>1364</v>
      </c>
      <c r="D19" s="356">
        <f>AVERAGE(Stats2018!D3:D14)</f>
        <v>1211.4166666666667</v>
      </c>
      <c r="E19" s="356">
        <f>AVERAGE(Stats2018!E3:E14)</f>
        <v>163.66666666666666</v>
      </c>
      <c r="F19" s="356">
        <f>AVERAGE(Stats2018!F3:F14)</f>
        <v>1272.5</v>
      </c>
      <c r="G19" s="356">
        <f>AVERAGE(Stats2018!G3:G14)</f>
        <v>6911.416666666667</v>
      </c>
      <c r="H19" s="356">
        <f>AVERAGE(Stats2018!H3:H14)</f>
        <v>830.25</v>
      </c>
      <c r="I19" s="356">
        <f>AVERAGE(Stats2018!I3:I14)</f>
        <v>191.58333333333334</v>
      </c>
      <c r="J19" s="356">
        <f>AVERAGE(Stats2018!J3:J14)</f>
        <v>332.9166666666667</v>
      </c>
      <c r="K19" s="356">
        <f>AVERAGE(Stats2018!K3:K14)</f>
        <v>46.666666666666664</v>
      </c>
      <c r="L19" s="356">
        <f>AVERAGE(Stats2018!L3:L14)</f>
        <v>20.166666666666668</v>
      </c>
      <c r="M19" s="356">
        <f>AVERAGE(Stats2018!M3:M14)</f>
        <v>178</v>
      </c>
      <c r="N19" s="356">
        <f>AVERAGE(Stats2018!N3:N14)</f>
        <v>1356.1666666666667</v>
      </c>
      <c r="O19" s="356">
        <f>AVERAGE(Stats2018!O3:O14)</f>
        <v>36.333333333333336</v>
      </c>
      <c r="P19" s="356">
        <f>AVERAGE(Stats2018!P3:P14)</f>
        <v>25.916666666666668</v>
      </c>
      <c r="Q19" s="356">
        <f>AVERAGE(Stats2018!Q3:Q14)</f>
        <v>2.3333333333333335</v>
      </c>
      <c r="R19" s="356">
        <f>AVERAGE(Stats2018!R3:R14)</f>
        <v>111.66666666666667</v>
      </c>
      <c r="S19" s="356">
        <f>AVERAGE(Stats2018!S3:S14)</f>
        <v>15394.25</v>
      </c>
      <c r="T19" s="356">
        <f>AVERAGE(Stats2018!T3:T14)</f>
        <v>14</v>
      </c>
      <c r="U19" s="356">
        <f>AVERAGE(Stats2018!U3:U14)</f>
        <v>176.83333333333334</v>
      </c>
      <c r="V19" s="356">
        <f>AVERAGE(Stats2018!V3:V14)</f>
        <v>303.4166666666667</v>
      </c>
      <c r="W19" s="356">
        <f>AVERAGE(Stats2018!W3:W14)</f>
        <v>241</v>
      </c>
      <c r="X19" s="356">
        <f>AVERAGE(Stats2018!X3:X14)</f>
        <v>51.6</v>
      </c>
      <c r="Y19" s="356">
        <f>AVERAGE(Stats2018!Y3:Y14)</f>
        <v>335.6666666666667</v>
      </c>
      <c r="Z19" s="356">
        <f>AVERAGE(Stats2018!Z3:Z14)</f>
        <v>97.25</v>
      </c>
      <c r="AA19" s="356">
        <f>AVERAGE(Stats2018!AA3:AA14)</f>
        <v>1201.0833333333333</v>
      </c>
      <c r="AB19" s="356">
        <f>AVERAGE(Stats2018!AB3:AB14)</f>
        <v>8688.25</v>
      </c>
      <c r="AC19" s="356">
        <f>AVERAGE(Stats2018!AC3:AC14)</f>
        <v>243.52083333333334</v>
      </c>
      <c r="AD19" s="356">
        <f>AVERAGE(Stats2018!AD3:AD14)</f>
        <v>11.25</v>
      </c>
      <c r="AE19" s="356">
        <f>AVERAGE(Stats2018!AE3:AE14)</f>
        <v>11.333333333333334</v>
      </c>
      <c r="AF19" s="356">
        <f>AVERAGE(Stats2018!AF3:AF14)</f>
        <v>4</v>
      </c>
      <c r="AG19" s="356">
        <f>AVERAGE(Stats2018!AG3:AG14)</f>
        <v>354.5</v>
      </c>
      <c r="AH19" s="356">
        <f>AVERAGE(Stats2018!AH3:AH14)</f>
        <v>31.25</v>
      </c>
      <c r="AI19" s="356">
        <f>AVERAGE(Stats2018!AI3:AI14)</f>
        <v>1291.0833333333333</v>
      </c>
      <c r="AJ19" s="356">
        <f>AVERAGE(Stats2018!AJ3:AJ14)</f>
        <v>53.333333333333336</v>
      </c>
      <c r="AK19" s="352"/>
      <c r="AL19" s="353">
        <v>1751</v>
      </c>
      <c r="AM19">
        <f>SUM(AL19,S19)</f>
        <v>17145.25</v>
      </c>
    </row>
    <row r="20" spans="1:39" ht="12.75">
      <c r="A20" s="6" t="s">
        <v>178</v>
      </c>
      <c r="B20" s="346">
        <f>AVERAGE(B3:B14)</f>
        <v>1565.7272727272727</v>
      </c>
      <c r="C20" s="346">
        <f aca="true" t="shared" si="4" ref="C20:AJ20">AVERAGE(C3:C14)</f>
        <v>1442</v>
      </c>
      <c r="D20" s="346">
        <f t="shared" si="4"/>
        <v>1049.2727272727273</v>
      </c>
      <c r="E20" s="346">
        <f t="shared" si="4"/>
        <v>155.9090909090909</v>
      </c>
      <c r="F20" s="346">
        <f t="shared" si="4"/>
        <v>1471.090909090909</v>
      </c>
      <c r="G20" s="346">
        <f t="shared" si="4"/>
        <v>7883.818181818182</v>
      </c>
      <c r="H20" s="346">
        <f t="shared" si="4"/>
        <v>711.2727272727273</v>
      </c>
      <c r="I20" s="346">
        <f t="shared" si="4"/>
        <v>233.36363636363637</v>
      </c>
      <c r="J20" s="346">
        <f t="shared" si="4"/>
        <v>443.27272727272725</v>
      </c>
      <c r="K20" s="346">
        <f t="shared" si="4"/>
        <v>49.45454545454545</v>
      </c>
      <c r="L20" s="346">
        <f t="shared" si="4"/>
        <v>18</v>
      </c>
      <c r="M20" s="346">
        <f t="shared" si="4"/>
        <v>202.8181818181818</v>
      </c>
      <c r="N20" s="346">
        <f t="shared" si="4"/>
        <v>1730.3636363636363</v>
      </c>
      <c r="O20" s="346">
        <f t="shared" si="4"/>
        <v>34.27272727272727</v>
      </c>
      <c r="P20" s="346">
        <f t="shared" si="4"/>
        <v>27.90909090909091</v>
      </c>
      <c r="Q20" s="346">
        <f t="shared" si="4"/>
        <v>2.6363636363636362</v>
      </c>
      <c r="R20" s="346">
        <f t="shared" si="4"/>
        <v>120.9090909090909</v>
      </c>
      <c r="S20" s="346">
        <f t="shared" si="4"/>
        <v>17184.81818181818</v>
      </c>
      <c r="T20" s="346">
        <f t="shared" si="4"/>
        <v>13.727272727272727</v>
      </c>
      <c r="U20" s="346">
        <f t="shared" si="4"/>
        <v>180.8181818181818</v>
      </c>
      <c r="V20" s="346">
        <f t="shared" si="4"/>
        <v>267</v>
      </c>
      <c r="W20" s="346">
        <f t="shared" si="4"/>
        <v>188.45454545454547</v>
      </c>
      <c r="X20" s="346">
        <f t="shared" si="4"/>
        <v>46.18181818181818</v>
      </c>
      <c r="Y20" s="346">
        <f t="shared" si="4"/>
        <v>842.2727272727273</v>
      </c>
      <c r="Z20" s="346">
        <f t="shared" si="4"/>
        <v>85.81818181818181</v>
      </c>
      <c r="AA20" s="346">
        <f t="shared" si="4"/>
        <v>1217.2727272727273</v>
      </c>
      <c r="AB20" s="346">
        <f t="shared" si="4"/>
        <v>8809.818181818182</v>
      </c>
      <c r="AC20" s="346">
        <f t="shared" si="4"/>
        <v>295.04545454545456</v>
      </c>
      <c r="AD20" s="346">
        <f t="shared" si="4"/>
        <v>15.333333333333334</v>
      </c>
      <c r="AE20" s="346">
        <f t="shared" si="4"/>
        <v>10.333333333333334</v>
      </c>
      <c r="AF20" s="346">
        <f t="shared" si="4"/>
        <v>4.75</v>
      </c>
      <c r="AG20" s="346">
        <f t="shared" si="4"/>
        <v>266.4</v>
      </c>
      <c r="AH20" s="346">
        <f t="shared" si="4"/>
        <v>64.8</v>
      </c>
      <c r="AI20" s="346">
        <f t="shared" si="4"/>
        <v>1423.090909090909</v>
      </c>
      <c r="AJ20" s="346">
        <f t="shared" si="4"/>
        <v>36.3</v>
      </c>
      <c r="AL20" s="346">
        <f>AVERAGE(AL3:AL14)</f>
        <v>2138.6363636363635</v>
      </c>
      <c r="AM20">
        <f>SUM(AL20,S20)</f>
        <v>19323.454545454544</v>
      </c>
    </row>
    <row r="21" spans="2:36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</row>
    <row r="22" spans="2:36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M1">
      <selection activeCell="AB8" sqref="AB8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5" width="9.421875" style="177" customWidth="1"/>
    <col min="24" max="25" width="10.7109375" style="0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105</v>
      </c>
      <c r="P1" s="4" t="s">
        <v>9</v>
      </c>
      <c r="Q1" s="4" t="s">
        <v>10</v>
      </c>
      <c r="R1" s="4" t="s">
        <v>11</v>
      </c>
      <c r="S1" s="4" t="s">
        <v>38</v>
      </c>
      <c r="T1" s="4" t="s">
        <v>94</v>
      </c>
      <c r="U1" s="4" t="s">
        <v>13</v>
      </c>
      <c r="V1" s="4" t="s">
        <v>100</v>
      </c>
      <c r="W1" s="4" t="s">
        <v>175</v>
      </c>
      <c r="X1" s="4" t="s">
        <v>176</v>
      </c>
      <c r="Y1" s="4" t="s">
        <v>177</v>
      </c>
      <c r="Z1" s="4" t="s">
        <v>29</v>
      </c>
      <c r="AA1" s="4" t="s">
        <v>15</v>
      </c>
      <c r="AB1" s="4" t="s">
        <v>39</v>
      </c>
      <c r="AC1" s="4" t="s">
        <v>18</v>
      </c>
      <c r="AD1" s="9" t="s">
        <v>22</v>
      </c>
      <c r="AE1" s="10" t="s">
        <v>23</v>
      </c>
      <c r="AF1" s="10" t="s">
        <v>24</v>
      </c>
      <c r="AG1" s="180" t="s">
        <v>95</v>
      </c>
      <c r="AH1" s="180" t="s">
        <v>96</v>
      </c>
      <c r="AI1" s="180" t="s">
        <v>106</v>
      </c>
      <c r="AJ1" s="180" t="s">
        <v>140</v>
      </c>
    </row>
    <row r="3" spans="1:36" ht="12.75">
      <c r="A3" s="342">
        <v>43101</v>
      </c>
      <c r="B3" s="8">
        <v>1244</v>
      </c>
      <c r="C3">
        <v>1272</v>
      </c>
      <c r="D3">
        <v>1311</v>
      </c>
      <c r="E3">
        <v>131</v>
      </c>
      <c r="F3">
        <v>1171</v>
      </c>
      <c r="G3">
        <v>6377</v>
      </c>
      <c r="H3">
        <v>917</v>
      </c>
      <c r="I3">
        <v>95</v>
      </c>
      <c r="J3">
        <v>253</v>
      </c>
      <c r="K3">
        <v>43</v>
      </c>
      <c r="L3">
        <v>18</v>
      </c>
      <c r="M3">
        <v>183</v>
      </c>
      <c r="N3">
        <v>1217</v>
      </c>
      <c r="O3" s="177">
        <v>33</v>
      </c>
      <c r="P3" s="177">
        <v>17</v>
      </c>
      <c r="Q3" s="177">
        <v>5</v>
      </c>
      <c r="R3" s="177">
        <v>69</v>
      </c>
      <c r="S3" s="177">
        <v>14098</v>
      </c>
      <c r="T3" s="177">
        <v>15</v>
      </c>
      <c r="U3" s="177">
        <v>206</v>
      </c>
      <c r="V3" s="177">
        <v>285</v>
      </c>
      <c r="W3" s="177"/>
      <c r="X3" s="177"/>
      <c r="Y3" s="177"/>
      <c r="Z3" s="177">
        <v>87</v>
      </c>
      <c r="AA3" s="177">
        <v>1175</v>
      </c>
      <c r="AB3" s="177">
        <v>8271</v>
      </c>
      <c r="AC3" s="177">
        <v>233</v>
      </c>
      <c r="AD3" s="177">
        <v>13</v>
      </c>
      <c r="AE3" s="177">
        <v>15</v>
      </c>
      <c r="AF3" s="177">
        <v>6</v>
      </c>
      <c r="AG3">
        <v>196</v>
      </c>
      <c r="AH3">
        <v>76</v>
      </c>
      <c r="AI3">
        <v>1220</v>
      </c>
      <c r="AJ3">
        <v>57</v>
      </c>
    </row>
    <row r="4" spans="1:36" ht="12.75">
      <c r="A4" s="342">
        <v>43132</v>
      </c>
      <c r="B4" s="11">
        <v>1240</v>
      </c>
      <c r="C4" s="11">
        <v>1212</v>
      </c>
      <c r="D4" s="11">
        <v>1099</v>
      </c>
      <c r="E4" s="11">
        <v>141</v>
      </c>
      <c r="F4" s="11">
        <v>1348</v>
      </c>
      <c r="G4" s="11">
        <v>6012</v>
      </c>
      <c r="H4" s="11">
        <v>886</v>
      </c>
      <c r="I4" s="11">
        <v>163</v>
      </c>
      <c r="J4" s="11">
        <v>249</v>
      </c>
      <c r="K4" s="11">
        <v>48</v>
      </c>
      <c r="L4" s="11">
        <v>40</v>
      </c>
      <c r="M4" s="11">
        <v>169</v>
      </c>
      <c r="N4" s="11">
        <v>1168</v>
      </c>
      <c r="O4" s="217">
        <v>29</v>
      </c>
      <c r="P4" s="11">
        <v>24</v>
      </c>
      <c r="Q4" s="11">
        <v>0</v>
      </c>
      <c r="R4" s="11">
        <v>66</v>
      </c>
      <c r="S4" s="11">
        <v>13870</v>
      </c>
      <c r="T4" s="11">
        <v>14</v>
      </c>
      <c r="U4" s="11">
        <v>142</v>
      </c>
      <c r="V4" s="11">
        <v>275</v>
      </c>
      <c r="W4" s="11"/>
      <c r="X4" s="11"/>
      <c r="Y4" s="11"/>
      <c r="Z4" s="11">
        <v>66</v>
      </c>
      <c r="AA4" s="11">
        <v>1196</v>
      </c>
      <c r="AB4" s="11">
        <v>8104</v>
      </c>
      <c r="AC4" s="11">
        <v>240.5</v>
      </c>
      <c r="AD4" s="11">
        <v>12</v>
      </c>
      <c r="AE4" s="11">
        <v>15</v>
      </c>
      <c r="AF4" s="11">
        <v>3</v>
      </c>
      <c r="AG4" s="11">
        <v>336</v>
      </c>
      <c r="AH4" s="11">
        <v>94</v>
      </c>
      <c r="AI4" s="11">
        <v>1210</v>
      </c>
      <c r="AJ4" s="11">
        <v>80</v>
      </c>
    </row>
    <row r="5" spans="1:36" ht="12.75">
      <c r="A5" s="342">
        <v>43160</v>
      </c>
      <c r="B5" s="11">
        <v>1286</v>
      </c>
      <c r="C5" s="11">
        <v>1383</v>
      </c>
      <c r="D5" s="11">
        <v>1161</v>
      </c>
      <c r="E5" s="11">
        <v>198</v>
      </c>
      <c r="F5" s="11">
        <v>1264</v>
      </c>
      <c r="G5" s="11">
        <v>6371</v>
      </c>
      <c r="H5" s="11">
        <v>701</v>
      </c>
      <c r="I5" s="11">
        <v>163</v>
      </c>
      <c r="J5" s="11">
        <v>305</v>
      </c>
      <c r="K5" s="11">
        <v>63</v>
      </c>
      <c r="L5" s="11">
        <v>26</v>
      </c>
      <c r="M5" s="11">
        <v>153</v>
      </c>
      <c r="N5" s="11">
        <v>1443</v>
      </c>
      <c r="O5" s="217">
        <v>17</v>
      </c>
      <c r="P5" s="11">
        <v>31</v>
      </c>
      <c r="Q5" s="11">
        <v>1</v>
      </c>
      <c r="R5" s="11">
        <v>81</v>
      </c>
      <c r="S5" s="11">
        <v>14647</v>
      </c>
      <c r="T5" s="11">
        <v>14</v>
      </c>
      <c r="U5" s="11">
        <v>169</v>
      </c>
      <c r="V5" s="11">
        <v>338</v>
      </c>
      <c r="W5" s="11"/>
      <c r="X5" s="11"/>
      <c r="Y5" s="11"/>
      <c r="Z5" s="11">
        <v>63</v>
      </c>
      <c r="AA5" s="11">
        <v>1236</v>
      </c>
      <c r="AB5" s="11">
        <v>8500</v>
      </c>
      <c r="AC5" s="11">
        <v>245.25</v>
      </c>
      <c r="AD5" s="11">
        <v>11</v>
      </c>
      <c r="AE5" s="11">
        <v>11</v>
      </c>
      <c r="AF5" s="11">
        <v>4</v>
      </c>
      <c r="AG5" s="11">
        <v>335</v>
      </c>
      <c r="AH5" s="11">
        <v>38</v>
      </c>
      <c r="AI5" s="11">
        <v>1249</v>
      </c>
      <c r="AJ5" s="11">
        <v>48</v>
      </c>
    </row>
    <row r="6" spans="1:36" ht="12.75">
      <c r="A6" s="342">
        <v>43191</v>
      </c>
      <c r="B6" s="11">
        <v>1158</v>
      </c>
      <c r="C6" s="11">
        <v>1282</v>
      </c>
      <c r="D6" s="11">
        <v>937</v>
      </c>
      <c r="E6" s="11">
        <v>167</v>
      </c>
      <c r="F6" s="11">
        <v>1134</v>
      </c>
      <c r="G6" s="11">
        <v>5689</v>
      </c>
      <c r="H6" s="11">
        <v>711</v>
      </c>
      <c r="I6" s="11">
        <v>164</v>
      </c>
      <c r="J6" s="11">
        <v>277</v>
      </c>
      <c r="K6" s="11">
        <v>48</v>
      </c>
      <c r="L6" s="11">
        <v>13</v>
      </c>
      <c r="M6" s="11">
        <v>170</v>
      </c>
      <c r="N6" s="11">
        <v>1199</v>
      </c>
      <c r="O6" s="217">
        <v>25</v>
      </c>
      <c r="P6" s="11">
        <v>39</v>
      </c>
      <c r="Q6" s="11">
        <v>2</v>
      </c>
      <c r="R6" s="11">
        <v>72</v>
      </c>
      <c r="S6" s="11">
        <v>13087</v>
      </c>
      <c r="T6" s="11">
        <v>10</v>
      </c>
      <c r="U6" s="11">
        <v>146</v>
      </c>
      <c r="V6" s="11">
        <v>293</v>
      </c>
      <c r="W6" s="11"/>
      <c r="X6" s="11"/>
      <c r="Y6" s="11"/>
      <c r="Z6" s="11">
        <v>65</v>
      </c>
      <c r="AA6" s="11">
        <v>1123</v>
      </c>
      <c r="AB6" s="11">
        <v>8063</v>
      </c>
      <c r="AC6" s="11">
        <v>195</v>
      </c>
      <c r="AD6" s="11">
        <v>12</v>
      </c>
      <c r="AE6" s="11">
        <v>10</v>
      </c>
      <c r="AF6" s="11">
        <v>3</v>
      </c>
      <c r="AG6" s="11">
        <v>314</v>
      </c>
      <c r="AH6" s="11">
        <v>22</v>
      </c>
      <c r="AI6" s="11">
        <v>1168</v>
      </c>
      <c r="AJ6" s="11">
        <v>66</v>
      </c>
    </row>
    <row r="7" spans="1:36" ht="12.75">
      <c r="A7" s="342">
        <v>43221</v>
      </c>
      <c r="B7" s="11">
        <v>1303</v>
      </c>
      <c r="C7" s="11">
        <v>1328</v>
      </c>
      <c r="D7" s="11">
        <v>1160</v>
      </c>
      <c r="E7" s="11">
        <v>160</v>
      </c>
      <c r="F7" s="11">
        <v>990</v>
      </c>
      <c r="G7" s="11">
        <v>5922</v>
      </c>
      <c r="H7" s="11">
        <v>758</v>
      </c>
      <c r="I7" s="11">
        <v>126</v>
      </c>
      <c r="J7" s="11">
        <v>298</v>
      </c>
      <c r="K7" s="11">
        <v>47</v>
      </c>
      <c r="L7" s="11">
        <v>17</v>
      </c>
      <c r="M7" s="11">
        <v>165</v>
      </c>
      <c r="N7" s="11">
        <v>1072</v>
      </c>
      <c r="O7" s="217">
        <v>35</v>
      </c>
      <c r="P7" s="11">
        <v>25</v>
      </c>
      <c r="Q7" s="11">
        <v>4</v>
      </c>
      <c r="R7" s="11">
        <v>113</v>
      </c>
      <c r="S7" s="11">
        <v>13523</v>
      </c>
      <c r="T7" s="11">
        <v>10</v>
      </c>
      <c r="U7" s="11">
        <v>156</v>
      </c>
      <c r="V7" s="11">
        <v>279</v>
      </c>
      <c r="W7" s="11"/>
      <c r="X7" s="11"/>
      <c r="Y7" s="11"/>
      <c r="Z7" s="11">
        <v>52</v>
      </c>
      <c r="AA7" s="11">
        <v>1233</v>
      </c>
      <c r="AB7" s="11">
        <v>8067</v>
      </c>
      <c r="AC7" s="11">
        <v>223.25</v>
      </c>
      <c r="AD7" s="11">
        <v>9</v>
      </c>
      <c r="AE7" s="11">
        <v>12</v>
      </c>
      <c r="AF7" s="11">
        <v>4</v>
      </c>
      <c r="AG7" s="11">
        <v>210</v>
      </c>
      <c r="AH7" s="11">
        <v>22</v>
      </c>
      <c r="AI7" s="11">
        <v>1170</v>
      </c>
      <c r="AJ7" s="11">
        <v>71</v>
      </c>
    </row>
    <row r="8" spans="1:36" ht="12.75">
      <c r="A8" s="342">
        <v>43252</v>
      </c>
      <c r="B8" s="11">
        <v>1422</v>
      </c>
      <c r="C8" s="11">
        <v>1461</v>
      </c>
      <c r="D8" s="11">
        <v>1293</v>
      </c>
      <c r="E8" s="11">
        <v>189</v>
      </c>
      <c r="F8" s="11">
        <v>1283</v>
      </c>
      <c r="G8" s="11">
        <v>7941</v>
      </c>
      <c r="H8" s="11">
        <v>1105</v>
      </c>
      <c r="I8" s="11">
        <v>231</v>
      </c>
      <c r="J8" s="11">
        <v>462</v>
      </c>
      <c r="K8" s="11">
        <v>37</v>
      </c>
      <c r="L8" s="11">
        <v>16</v>
      </c>
      <c r="M8" s="11">
        <v>169</v>
      </c>
      <c r="N8" s="11">
        <v>1468</v>
      </c>
      <c r="O8" s="217">
        <v>42</v>
      </c>
      <c r="P8" s="11">
        <v>18</v>
      </c>
      <c r="Q8" s="11">
        <v>1</v>
      </c>
      <c r="R8" s="11">
        <v>93</v>
      </c>
      <c r="S8" s="11">
        <v>17231</v>
      </c>
      <c r="T8" s="11">
        <v>13</v>
      </c>
      <c r="U8" s="11">
        <v>231</v>
      </c>
      <c r="V8" s="11">
        <v>381</v>
      </c>
      <c r="W8" s="11"/>
      <c r="X8" s="11"/>
      <c r="Y8" s="11"/>
      <c r="Z8" s="11">
        <v>111</v>
      </c>
      <c r="AA8" s="11">
        <v>1208</v>
      </c>
      <c r="AB8" s="11">
        <v>10417</v>
      </c>
      <c r="AC8" s="11">
        <v>250</v>
      </c>
      <c r="AD8" s="11">
        <v>14</v>
      </c>
      <c r="AE8" s="11">
        <v>9</v>
      </c>
      <c r="AF8" s="11">
        <v>3</v>
      </c>
      <c r="AG8" s="11">
        <v>996</v>
      </c>
      <c r="AH8" s="11">
        <v>39</v>
      </c>
      <c r="AI8" s="11">
        <v>1435</v>
      </c>
      <c r="AJ8" s="11">
        <v>61</v>
      </c>
    </row>
    <row r="9" spans="1:36" ht="12.75">
      <c r="A9" s="342">
        <v>43282</v>
      </c>
      <c r="B9" s="11">
        <v>1623</v>
      </c>
      <c r="C9" s="11">
        <v>1626</v>
      </c>
      <c r="D9" s="11">
        <v>1548</v>
      </c>
      <c r="E9" s="11">
        <v>183</v>
      </c>
      <c r="F9" s="11">
        <v>1273</v>
      </c>
      <c r="G9" s="11">
        <v>7790</v>
      </c>
      <c r="H9" s="11">
        <v>1209</v>
      </c>
      <c r="I9" s="11">
        <v>276</v>
      </c>
      <c r="J9" s="11">
        <v>516</v>
      </c>
      <c r="K9" s="11">
        <v>54</v>
      </c>
      <c r="L9" s="11">
        <v>29</v>
      </c>
      <c r="M9" s="11">
        <v>190</v>
      </c>
      <c r="N9" s="11">
        <v>1499</v>
      </c>
      <c r="O9" s="217">
        <v>44</v>
      </c>
      <c r="P9" s="11">
        <v>18</v>
      </c>
      <c r="Q9" s="11">
        <v>1</v>
      </c>
      <c r="R9" s="11">
        <v>104</v>
      </c>
      <c r="S9" s="11">
        <v>17983</v>
      </c>
      <c r="T9" s="11">
        <v>11</v>
      </c>
      <c r="U9" s="11">
        <v>227</v>
      </c>
      <c r="V9" s="11">
        <v>366</v>
      </c>
      <c r="W9" s="11"/>
      <c r="X9" s="11"/>
      <c r="Y9" s="11"/>
      <c r="Z9" s="11">
        <v>172</v>
      </c>
      <c r="AA9" s="11">
        <v>1369</v>
      </c>
      <c r="AB9" s="11">
        <v>10731</v>
      </c>
      <c r="AC9" s="11">
        <v>289.5</v>
      </c>
      <c r="AD9" s="11">
        <v>14</v>
      </c>
      <c r="AE9" s="11">
        <v>11</v>
      </c>
      <c r="AF9" s="11">
        <v>3</v>
      </c>
      <c r="AG9" s="11">
        <v>610</v>
      </c>
      <c r="AH9" s="11">
        <v>31</v>
      </c>
      <c r="AI9" s="11">
        <v>1501</v>
      </c>
      <c r="AJ9" s="11">
        <v>0</v>
      </c>
    </row>
    <row r="10" spans="1:36" ht="12.75">
      <c r="A10" s="342">
        <v>43313</v>
      </c>
      <c r="B10" s="11">
        <v>1342</v>
      </c>
      <c r="C10" s="11">
        <v>1404</v>
      </c>
      <c r="D10" s="11">
        <v>1248</v>
      </c>
      <c r="E10" s="11">
        <v>163</v>
      </c>
      <c r="F10" s="11">
        <v>1164</v>
      </c>
      <c r="G10" s="11">
        <v>6421</v>
      </c>
      <c r="H10" s="11">
        <v>742</v>
      </c>
      <c r="I10" s="11">
        <v>196</v>
      </c>
      <c r="J10" s="11">
        <v>340</v>
      </c>
      <c r="K10" s="11">
        <v>55</v>
      </c>
      <c r="L10" s="11">
        <v>8</v>
      </c>
      <c r="M10" s="11">
        <v>161</v>
      </c>
      <c r="N10" s="11">
        <v>1297</v>
      </c>
      <c r="O10" s="217">
        <v>31</v>
      </c>
      <c r="P10" s="11">
        <v>31</v>
      </c>
      <c r="Q10" s="11">
        <v>0</v>
      </c>
      <c r="R10" s="11">
        <v>116</v>
      </c>
      <c r="S10" s="11">
        <v>14719</v>
      </c>
      <c r="T10" s="11">
        <v>17</v>
      </c>
      <c r="U10" s="11">
        <v>204</v>
      </c>
      <c r="V10" s="11">
        <v>372</v>
      </c>
      <c r="W10" s="11">
        <v>283</v>
      </c>
      <c r="X10" s="11">
        <v>49</v>
      </c>
      <c r="Y10" s="11"/>
      <c r="Z10" s="11">
        <v>123</v>
      </c>
      <c r="AA10" s="11">
        <v>1260</v>
      </c>
      <c r="AB10" s="11">
        <v>9313</v>
      </c>
      <c r="AC10" s="11">
        <v>272.75</v>
      </c>
      <c r="AD10" s="11">
        <v>11</v>
      </c>
      <c r="AE10" s="11">
        <v>13</v>
      </c>
      <c r="AF10" s="11">
        <v>4</v>
      </c>
      <c r="AG10" s="11">
        <v>241</v>
      </c>
      <c r="AH10" s="11">
        <v>18</v>
      </c>
      <c r="AI10" s="11">
        <v>1370</v>
      </c>
      <c r="AJ10" s="11">
        <v>0</v>
      </c>
    </row>
    <row r="11" spans="1:36" ht="12.75">
      <c r="A11" s="342">
        <v>43344</v>
      </c>
      <c r="B11" s="11">
        <v>1334</v>
      </c>
      <c r="C11" s="11">
        <v>1267</v>
      </c>
      <c r="D11" s="11">
        <v>1148</v>
      </c>
      <c r="E11" s="11">
        <v>192</v>
      </c>
      <c r="F11" s="11">
        <v>1370</v>
      </c>
      <c r="G11" s="11">
        <v>7846</v>
      </c>
      <c r="H11" s="11">
        <v>854</v>
      </c>
      <c r="I11" s="11">
        <v>198</v>
      </c>
      <c r="J11" s="11">
        <v>309</v>
      </c>
      <c r="K11" s="11">
        <v>45</v>
      </c>
      <c r="L11" s="11">
        <v>19</v>
      </c>
      <c r="M11" s="11">
        <v>221</v>
      </c>
      <c r="N11" s="11">
        <v>1382</v>
      </c>
      <c r="O11" s="217">
        <v>34</v>
      </c>
      <c r="P11" s="11">
        <v>36</v>
      </c>
      <c r="Q11" s="11">
        <v>2</v>
      </c>
      <c r="R11" s="11">
        <v>185</v>
      </c>
      <c r="S11" s="11">
        <v>16455</v>
      </c>
      <c r="T11" s="11">
        <v>15</v>
      </c>
      <c r="U11" s="11">
        <v>168</v>
      </c>
      <c r="V11" s="11">
        <v>270</v>
      </c>
      <c r="W11" s="11">
        <v>241</v>
      </c>
      <c r="X11" s="11">
        <v>70</v>
      </c>
      <c r="Y11" s="11"/>
      <c r="Z11" s="11">
        <v>112</v>
      </c>
      <c r="AA11" s="11">
        <v>1216</v>
      </c>
      <c r="AB11" s="11">
        <v>8865</v>
      </c>
      <c r="AC11" s="11">
        <v>259.5</v>
      </c>
      <c r="AD11" s="11">
        <v>10</v>
      </c>
      <c r="AE11" s="11">
        <v>10</v>
      </c>
      <c r="AF11" s="11">
        <v>3</v>
      </c>
      <c r="AG11" s="11">
        <v>119</v>
      </c>
      <c r="AH11" s="11">
        <v>7</v>
      </c>
      <c r="AI11" s="11">
        <v>1281</v>
      </c>
      <c r="AJ11" s="11">
        <v>66</v>
      </c>
    </row>
    <row r="12" spans="1:36" ht="12.75">
      <c r="A12" s="342">
        <v>43374</v>
      </c>
      <c r="B12" s="11">
        <v>1660</v>
      </c>
      <c r="C12" s="11">
        <v>1463</v>
      </c>
      <c r="D12" s="11">
        <v>1313</v>
      </c>
      <c r="E12" s="11">
        <v>161</v>
      </c>
      <c r="F12" s="11">
        <v>1555</v>
      </c>
      <c r="G12" s="11">
        <v>8453</v>
      </c>
      <c r="H12" s="11">
        <v>777</v>
      </c>
      <c r="I12" s="11">
        <v>244</v>
      </c>
      <c r="J12" s="11">
        <v>358</v>
      </c>
      <c r="K12" s="11">
        <v>43</v>
      </c>
      <c r="L12" s="11">
        <v>8</v>
      </c>
      <c r="M12" s="11">
        <v>263</v>
      </c>
      <c r="N12" s="11">
        <v>1561</v>
      </c>
      <c r="O12" s="217">
        <v>48</v>
      </c>
      <c r="P12" s="11">
        <v>28</v>
      </c>
      <c r="Q12" s="11">
        <v>0</v>
      </c>
      <c r="R12" s="11">
        <v>183</v>
      </c>
      <c r="S12" s="11">
        <v>18118</v>
      </c>
      <c r="T12" s="11">
        <v>18</v>
      </c>
      <c r="U12" s="11">
        <v>189</v>
      </c>
      <c r="V12" s="11">
        <v>331</v>
      </c>
      <c r="W12" s="11">
        <v>256</v>
      </c>
      <c r="X12" s="11">
        <v>55</v>
      </c>
      <c r="Y12" s="11">
        <v>71</v>
      </c>
      <c r="Z12" s="11">
        <v>119</v>
      </c>
      <c r="AA12" s="11">
        <v>1312</v>
      </c>
      <c r="AB12" s="11">
        <v>9296</v>
      </c>
      <c r="AC12" s="11">
        <v>246.75</v>
      </c>
      <c r="AD12" s="11">
        <v>10</v>
      </c>
      <c r="AE12" s="11">
        <v>10</v>
      </c>
      <c r="AF12" s="11">
        <v>5</v>
      </c>
      <c r="AG12" s="11">
        <v>271</v>
      </c>
      <c r="AH12" s="11">
        <v>7</v>
      </c>
      <c r="AI12" s="11">
        <v>1377</v>
      </c>
      <c r="AJ12" s="11">
        <v>89</v>
      </c>
    </row>
    <row r="13" spans="1:36" s="177" customFormat="1" ht="12.75">
      <c r="A13" s="348">
        <v>43405</v>
      </c>
      <c r="B13" s="217">
        <v>1327</v>
      </c>
      <c r="C13" s="217">
        <v>1328</v>
      </c>
      <c r="D13" s="217">
        <v>1162</v>
      </c>
      <c r="E13" s="217">
        <v>172</v>
      </c>
      <c r="F13" s="217">
        <v>1486</v>
      </c>
      <c r="G13" s="217">
        <v>7430</v>
      </c>
      <c r="H13" s="217">
        <v>647</v>
      </c>
      <c r="I13" s="217">
        <v>216</v>
      </c>
      <c r="J13" s="217">
        <v>296</v>
      </c>
      <c r="K13" s="217">
        <v>37</v>
      </c>
      <c r="L13" s="217">
        <v>19</v>
      </c>
      <c r="M13" s="217">
        <v>144</v>
      </c>
      <c r="N13" s="217">
        <v>1558</v>
      </c>
      <c r="O13" s="217">
        <v>55</v>
      </c>
      <c r="P13" s="217">
        <v>37</v>
      </c>
      <c r="Q13" s="217">
        <v>5</v>
      </c>
      <c r="R13" s="217">
        <v>143</v>
      </c>
      <c r="S13" s="217">
        <v>16062</v>
      </c>
      <c r="T13" s="217">
        <v>16</v>
      </c>
      <c r="U13" s="217">
        <v>169</v>
      </c>
      <c r="V13" s="217">
        <v>242</v>
      </c>
      <c r="W13" s="217">
        <v>235</v>
      </c>
      <c r="X13" s="217">
        <v>48</v>
      </c>
      <c r="Y13" s="217">
        <v>509</v>
      </c>
      <c r="Z13" s="217">
        <v>104</v>
      </c>
      <c r="AA13" s="217">
        <v>1099</v>
      </c>
      <c r="AB13" s="217">
        <v>7766</v>
      </c>
      <c r="AC13" s="217">
        <v>232</v>
      </c>
      <c r="AD13" s="217">
        <v>9</v>
      </c>
      <c r="AE13" s="217">
        <v>10</v>
      </c>
      <c r="AF13" s="217">
        <v>5</v>
      </c>
      <c r="AG13" s="217">
        <v>236</v>
      </c>
      <c r="AH13" s="217">
        <v>16</v>
      </c>
      <c r="AI13" s="217">
        <v>1287</v>
      </c>
      <c r="AJ13" s="217">
        <v>69</v>
      </c>
    </row>
    <row r="14" spans="1:36" ht="12.75">
      <c r="A14" s="342">
        <v>43435</v>
      </c>
      <c r="B14" s="11">
        <v>1415</v>
      </c>
      <c r="C14" s="11">
        <v>1342</v>
      </c>
      <c r="D14" s="11">
        <v>1157</v>
      </c>
      <c r="E14" s="11">
        <v>107</v>
      </c>
      <c r="F14" s="11">
        <v>1232</v>
      </c>
      <c r="G14" s="11">
        <v>6685</v>
      </c>
      <c r="H14" s="11">
        <v>656</v>
      </c>
      <c r="I14" s="11">
        <v>227</v>
      </c>
      <c r="J14" s="11">
        <v>332</v>
      </c>
      <c r="K14" s="11">
        <v>40</v>
      </c>
      <c r="L14" s="11">
        <v>29</v>
      </c>
      <c r="M14" s="11">
        <v>148</v>
      </c>
      <c r="N14" s="11">
        <v>1410</v>
      </c>
      <c r="O14" s="217">
        <v>43</v>
      </c>
      <c r="P14" s="11">
        <v>7</v>
      </c>
      <c r="Q14" s="11">
        <v>7</v>
      </c>
      <c r="R14" s="11">
        <v>115</v>
      </c>
      <c r="S14" s="11">
        <v>14938</v>
      </c>
      <c r="T14" s="11">
        <v>15</v>
      </c>
      <c r="U14" s="11">
        <v>115</v>
      </c>
      <c r="V14" s="11">
        <v>209</v>
      </c>
      <c r="W14" s="11">
        <v>190</v>
      </c>
      <c r="X14" s="11">
        <v>36</v>
      </c>
      <c r="Y14" s="11">
        <v>427</v>
      </c>
      <c r="Z14" s="11">
        <v>93</v>
      </c>
      <c r="AA14" s="11">
        <v>986</v>
      </c>
      <c r="AB14" s="11">
        <v>6866</v>
      </c>
      <c r="AC14" s="11">
        <v>234.75</v>
      </c>
      <c r="AD14" s="11">
        <v>10</v>
      </c>
      <c r="AE14" s="11">
        <v>10</v>
      </c>
      <c r="AF14" s="11">
        <v>5</v>
      </c>
      <c r="AG14" s="11">
        <v>390</v>
      </c>
      <c r="AH14" s="11">
        <v>5</v>
      </c>
      <c r="AI14" s="11">
        <v>1225</v>
      </c>
      <c r="AJ14" s="11">
        <v>33</v>
      </c>
    </row>
    <row r="16" spans="1:36" ht="12.75">
      <c r="A16" s="7" t="s">
        <v>19</v>
      </c>
      <c r="B16">
        <f aca="true" t="shared" si="0" ref="B16:L16">SUM(B2:B14)</f>
        <v>16354</v>
      </c>
      <c r="C16">
        <f t="shared" si="0"/>
        <v>16368</v>
      </c>
      <c r="D16">
        <f t="shared" si="0"/>
        <v>14537</v>
      </c>
      <c r="E16">
        <f t="shared" si="0"/>
        <v>1964</v>
      </c>
      <c r="F16">
        <f t="shared" si="0"/>
        <v>15270</v>
      </c>
      <c r="G16">
        <f t="shared" si="0"/>
        <v>82937</v>
      </c>
      <c r="H16">
        <f t="shared" si="0"/>
        <v>9963</v>
      </c>
      <c r="I16">
        <f t="shared" si="0"/>
        <v>2299</v>
      </c>
      <c r="J16">
        <f t="shared" si="0"/>
        <v>3995</v>
      </c>
      <c r="K16">
        <f t="shared" si="0"/>
        <v>560</v>
      </c>
      <c r="L16">
        <f t="shared" si="0"/>
        <v>242</v>
      </c>
      <c r="M16">
        <f>SUM(M2:M14)</f>
        <v>2136</v>
      </c>
      <c r="N16">
        <f>SUM(N2:N14)</f>
        <v>16274</v>
      </c>
      <c r="O16" s="177">
        <f>SUM(O2:O14)</f>
        <v>436</v>
      </c>
      <c r="P16">
        <f aca="true" t="shared" si="1" ref="P16:V16">SUM(P2:P14)</f>
        <v>311</v>
      </c>
      <c r="Q16">
        <f t="shared" si="1"/>
        <v>28</v>
      </c>
      <c r="R16">
        <f t="shared" si="1"/>
        <v>1340</v>
      </c>
      <c r="S16">
        <f>SUM(S2:S14)</f>
        <v>184731</v>
      </c>
      <c r="T16">
        <f t="shared" si="1"/>
        <v>168</v>
      </c>
      <c r="U16">
        <f t="shared" si="1"/>
        <v>2122</v>
      </c>
      <c r="V16">
        <f t="shared" si="1"/>
        <v>3641</v>
      </c>
      <c r="W16">
        <f>SUM(W3:W14)</f>
        <v>1205</v>
      </c>
      <c r="X16">
        <f>SUM(X3:X14)</f>
        <v>258</v>
      </c>
      <c r="Y16">
        <f>SUM(Y3:Y14)</f>
        <v>1007</v>
      </c>
      <c r="Z16">
        <f>SUM(Z2:Z14)</f>
        <v>1167</v>
      </c>
      <c r="AA16">
        <f aca="true" t="shared" si="2" ref="AA16:AH16">SUM(AA2:AA14)</f>
        <v>14413</v>
      </c>
      <c r="AB16">
        <f>SUM(AB2:AB14)</f>
        <v>104259</v>
      </c>
      <c r="AC16">
        <f t="shared" si="2"/>
        <v>2922.25</v>
      </c>
      <c r="AD16">
        <f t="shared" si="2"/>
        <v>135</v>
      </c>
      <c r="AE16">
        <f t="shared" si="2"/>
        <v>136</v>
      </c>
      <c r="AF16">
        <f t="shared" si="2"/>
        <v>48</v>
      </c>
      <c r="AG16">
        <f t="shared" si="2"/>
        <v>4254</v>
      </c>
      <c r="AH16">
        <f t="shared" si="2"/>
        <v>375</v>
      </c>
      <c r="AI16">
        <f>SUM(AI3:AI14)</f>
        <v>15493</v>
      </c>
      <c r="AJ16">
        <f>SUM(AJ3:AJ14)</f>
        <v>640</v>
      </c>
    </row>
    <row r="18" spans="1:36" s="351" customFormat="1" ht="12.75">
      <c r="A18" s="349" t="s">
        <v>173</v>
      </c>
      <c r="B18" s="350">
        <f>AVERAGE(Stats2017!B3:B14)</f>
        <v>1178.9166666666667</v>
      </c>
      <c r="C18" s="350">
        <f>AVERAGE(Stats2017!C3:C14)</f>
        <v>1274.6666666666667</v>
      </c>
      <c r="D18" s="350">
        <f>AVERAGE(Stats2017!D3:D14)</f>
        <v>1341.1666666666667</v>
      </c>
      <c r="E18" s="350">
        <f>AVERAGE(Stats2017!E3:E14)</f>
        <v>155.5</v>
      </c>
      <c r="F18" s="350">
        <f>AVERAGE(Stats2017!F3:F14)</f>
        <v>1071.5833333333333</v>
      </c>
      <c r="G18" s="350">
        <f>AVERAGE(Stats2017!G3:G14)</f>
        <v>6385.583333333333</v>
      </c>
      <c r="H18" s="350">
        <f>AVERAGE(Stats2017!H3:H14)</f>
        <v>1022.5</v>
      </c>
      <c r="I18" s="350">
        <f>AVERAGE(Stats2017!I3:I14)</f>
        <v>158.75</v>
      </c>
      <c r="J18" s="350">
        <f>AVERAGE(Stats2017!J3:J14)</f>
        <v>326.4166666666667</v>
      </c>
      <c r="K18" s="350">
        <f>AVERAGE(Stats2017!K3:K14)</f>
        <v>45</v>
      </c>
      <c r="L18" s="350">
        <f>AVERAGE(Stats2017!L3:L14)</f>
        <v>43.333333333333336</v>
      </c>
      <c r="M18" s="350">
        <f>AVERAGE(Stats2017!M3:M14)</f>
        <v>195.66666666666666</v>
      </c>
      <c r="N18" s="350">
        <f>AVERAGE(Stats2017!N3:N14)</f>
        <v>1090.9166666666667</v>
      </c>
      <c r="O18" s="350">
        <f>AVERAGE(Stats2017!P3:P14)</f>
        <v>26.166666666666668</v>
      </c>
      <c r="P18" s="350">
        <f>AVERAGE(Stats2017!Q3:Q14)</f>
        <v>34</v>
      </c>
      <c r="Q18" s="350">
        <f>AVERAGE(Stats2017!R3:R14)</f>
        <v>2.5833333333333335</v>
      </c>
      <c r="R18" s="350">
        <f>AVERAGE(Stats2017!S3:S14)</f>
        <v>68.25</v>
      </c>
      <c r="S18" s="350">
        <f>AVERAGE(Stats2017!T3:T14)</f>
        <v>14421</v>
      </c>
      <c r="T18" s="350">
        <f>AVERAGE(Stats2017!U3:U14)</f>
        <v>10.916666666666666</v>
      </c>
      <c r="U18" s="350">
        <f>AVERAGE(Stats2017!V3:V14)</f>
        <v>199</v>
      </c>
      <c r="V18" s="350">
        <f>AVERAGE(Stats2017!W3:W14)</f>
        <v>125.11111111111111</v>
      </c>
      <c r="W18" s="350"/>
      <c r="X18" s="350"/>
      <c r="Y18" s="350"/>
      <c r="Z18" s="350">
        <f>AVERAGE(Stats2017!Y3:Y14)</f>
        <v>88.58333333333333</v>
      </c>
      <c r="AA18" s="350">
        <f>AVERAGE(Stats2017!Z3:Z14)</f>
        <v>1106.5833333333333</v>
      </c>
      <c r="AB18" s="350">
        <f>AVERAGE(Stats2017!AC3:AC14)</f>
        <v>9190</v>
      </c>
      <c r="AC18" s="350">
        <f>AVERAGE(Stats2017!AD3:AD14)</f>
        <v>277.7083333333333</v>
      </c>
      <c r="AD18" s="350">
        <f>AVERAGE(Stats2017!AE3:AE14)</f>
        <v>14.666666666666666</v>
      </c>
      <c r="AE18" s="350">
        <f>AVERAGE(Stats2017!AF3:AF14)</f>
        <v>13.5</v>
      </c>
      <c r="AF18" s="350">
        <f>AVERAGE(Stats2017!AG3:AG14)</f>
        <v>7.916666666666667</v>
      </c>
      <c r="AG18" s="350">
        <v>0</v>
      </c>
      <c r="AH18" s="350">
        <v>0</v>
      </c>
      <c r="AI18" s="350">
        <f>AVERAGE(Stats2017!AJ3:AJ14)</f>
        <v>1251.6666666666667</v>
      </c>
      <c r="AJ18" s="350">
        <f>AVERAGE(Stats2017!AK3:AK14)</f>
        <v>45.25</v>
      </c>
    </row>
    <row r="19" spans="1:37" s="353" customFormat="1" ht="12.75">
      <c r="A19" s="354" t="s">
        <v>174</v>
      </c>
      <c r="B19" s="355">
        <f aca="true" t="shared" si="3" ref="B19:AJ19">AVERAGE(B3:B14)</f>
        <v>1362.8333333333333</v>
      </c>
      <c r="C19" s="356">
        <f t="shared" si="3"/>
        <v>1364</v>
      </c>
      <c r="D19" s="356">
        <f t="shared" si="3"/>
        <v>1211.4166666666667</v>
      </c>
      <c r="E19" s="356">
        <f t="shared" si="3"/>
        <v>163.66666666666666</v>
      </c>
      <c r="F19" s="356">
        <f t="shared" si="3"/>
        <v>1272.5</v>
      </c>
      <c r="G19" s="356">
        <f t="shared" si="3"/>
        <v>6911.416666666667</v>
      </c>
      <c r="H19" s="356">
        <f t="shared" si="3"/>
        <v>830.25</v>
      </c>
      <c r="I19" s="356">
        <f t="shared" si="3"/>
        <v>191.58333333333334</v>
      </c>
      <c r="J19" s="356">
        <f t="shared" si="3"/>
        <v>332.9166666666667</v>
      </c>
      <c r="K19" s="356">
        <f t="shared" si="3"/>
        <v>46.666666666666664</v>
      </c>
      <c r="L19" s="356">
        <f t="shared" si="3"/>
        <v>20.166666666666668</v>
      </c>
      <c r="M19" s="356">
        <f t="shared" si="3"/>
        <v>178</v>
      </c>
      <c r="N19" s="356">
        <f t="shared" si="3"/>
        <v>1356.1666666666667</v>
      </c>
      <c r="O19" s="356">
        <f t="shared" si="3"/>
        <v>36.333333333333336</v>
      </c>
      <c r="P19" s="356">
        <f t="shared" si="3"/>
        <v>25.916666666666668</v>
      </c>
      <c r="Q19" s="356">
        <f t="shared" si="3"/>
        <v>2.3333333333333335</v>
      </c>
      <c r="R19" s="356">
        <f t="shared" si="3"/>
        <v>111.66666666666667</v>
      </c>
      <c r="S19" s="356">
        <f t="shared" si="3"/>
        <v>15394.25</v>
      </c>
      <c r="T19" s="356">
        <f t="shared" si="3"/>
        <v>14</v>
      </c>
      <c r="U19" s="356">
        <f t="shared" si="3"/>
        <v>176.83333333333334</v>
      </c>
      <c r="V19" s="356">
        <f t="shared" si="3"/>
        <v>303.4166666666667</v>
      </c>
      <c r="W19" s="356">
        <f>AVERAGE(W3:W14)</f>
        <v>241</v>
      </c>
      <c r="X19" s="356">
        <f>AVERAGE(X3:X14)</f>
        <v>51.6</v>
      </c>
      <c r="Y19" s="356">
        <f>AVERAGE(Y3:Y14)</f>
        <v>335.6666666666667</v>
      </c>
      <c r="Z19" s="356">
        <f t="shared" si="3"/>
        <v>97.25</v>
      </c>
      <c r="AA19" s="356">
        <f t="shared" si="3"/>
        <v>1201.0833333333333</v>
      </c>
      <c r="AB19" s="356">
        <f t="shared" si="3"/>
        <v>8688.25</v>
      </c>
      <c r="AC19" s="356">
        <f t="shared" si="3"/>
        <v>243.52083333333334</v>
      </c>
      <c r="AD19" s="356">
        <f t="shared" si="3"/>
        <v>11.25</v>
      </c>
      <c r="AE19" s="356">
        <f t="shared" si="3"/>
        <v>11.333333333333334</v>
      </c>
      <c r="AF19" s="356">
        <f t="shared" si="3"/>
        <v>4</v>
      </c>
      <c r="AG19" s="356">
        <f t="shared" si="3"/>
        <v>354.5</v>
      </c>
      <c r="AH19" s="356">
        <f t="shared" si="3"/>
        <v>31.25</v>
      </c>
      <c r="AI19" s="356">
        <f t="shared" si="3"/>
        <v>1291.0833333333333</v>
      </c>
      <c r="AJ19" s="356">
        <f t="shared" si="3"/>
        <v>53.333333333333336</v>
      </c>
      <c r="AK19" s="352"/>
    </row>
    <row r="20" spans="1:36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</row>
    <row r="21" spans="2:36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</row>
    <row r="22" spans="2:36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C1">
      <selection activeCell="AC8" sqref="AC8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42736</v>
      </c>
      <c r="B3" s="8">
        <v>1220</v>
      </c>
      <c r="C3">
        <v>1206</v>
      </c>
      <c r="D3">
        <v>1389</v>
      </c>
      <c r="E3">
        <v>161</v>
      </c>
      <c r="F3">
        <v>959</v>
      </c>
      <c r="G3">
        <v>5313</v>
      </c>
      <c r="H3">
        <v>953</v>
      </c>
      <c r="I3">
        <v>115</v>
      </c>
      <c r="J3">
        <v>291</v>
      </c>
      <c r="K3">
        <v>44</v>
      </c>
      <c r="L3">
        <v>39</v>
      </c>
      <c r="M3">
        <v>235</v>
      </c>
      <c r="N3">
        <v>858</v>
      </c>
      <c r="O3" s="177">
        <v>0</v>
      </c>
      <c r="P3" s="177">
        <v>30</v>
      </c>
      <c r="Q3" s="177">
        <v>26</v>
      </c>
      <c r="R3" s="177">
        <v>1</v>
      </c>
      <c r="S3" s="177">
        <v>50</v>
      </c>
      <c r="T3" s="177">
        <f aca="true" t="shared" si="0" ref="T3:T14">SUM(B3:S3)</f>
        <v>12890</v>
      </c>
      <c r="U3" s="177">
        <v>8</v>
      </c>
      <c r="V3" s="177">
        <v>210</v>
      </c>
      <c r="W3" s="177">
        <v>175</v>
      </c>
      <c r="X3" s="177">
        <v>0</v>
      </c>
      <c r="Y3" s="177">
        <v>78</v>
      </c>
      <c r="Z3" s="177">
        <v>1169</v>
      </c>
      <c r="AA3" s="177">
        <v>0</v>
      </c>
      <c r="AB3" s="177">
        <v>0</v>
      </c>
      <c r="AC3" s="177">
        <v>8288</v>
      </c>
      <c r="AD3" s="177">
        <v>289.75</v>
      </c>
      <c r="AE3" s="177">
        <v>9</v>
      </c>
      <c r="AF3" s="177">
        <v>13</v>
      </c>
      <c r="AG3" s="177">
        <v>5</v>
      </c>
      <c r="AJ3">
        <v>1097</v>
      </c>
      <c r="AK3">
        <v>45</v>
      </c>
    </row>
    <row r="4" spans="1:37" ht="12.75">
      <c r="A4" s="342">
        <v>42767</v>
      </c>
      <c r="B4" s="11">
        <v>1256</v>
      </c>
      <c r="C4" s="11">
        <v>1231</v>
      </c>
      <c r="D4" s="11">
        <v>1365</v>
      </c>
      <c r="E4" s="11">
        <v>156</v>
      </c>
      <c r="F4" s="11">
        <v>922</v>
      </c>
      <c r="G4" s="11">
        <v>5320</v>
      </c>
      <c r="H4" s="11">
        <v>996</v>
      </c>
      <c r="I4" s="11">
        <v>139</v>
      </c>
      <c r="J4" s="11">
        <v>268</v>
      </c>
      <c r="K4" s="11">
        <v>54</v>
      </c>
      <c r="L4" s="11">
        <v>37</v>
      </c>
      <c r="M4" s="11">
        <v>151</v>
      </c>
      <c r="N4" s="11">
        <v>961</v>
      </c>
      <c r="O4" s="217">
        <v>0</v>
      </c>
      <c r="P4" s="217">
        <v>24</v>
      </c>
      <c r="Q4" s="11">
        <v>24</v>
      </c>
      <c r="R4" s="11">
        <v>1</v>
      </c>
      <c r="S4" s="11">
        <v>56</v>
      </c>
      <c r="T4" s="11">
        <f t="shared" si="0"/>
        <v>12961</v>
      </c>
      <c r="U4" s="11">
        <v>12</v>
      </c>
      <c r="V4" s="11">
        <v>167</v>
      </c>
      <c r="W4" s="11">
        <v>241</v>
      </c>
      <c r="X4" s="11">
        <v>0</v>
      </c>
      <c r="Y4" s="11">
        <v>92</v>
      </c>
      <c r="Z4" s="11">
        <v>1060</v>
      </c>
      <c r="AA4" s="11">
        <v>0</v>
      </c>
      <c r="AB4" s="11">
        <v>0</v>
      </c>
      <c r="AC4" s="11">
        <v>9851</v>
      </c>
      <c r="AD4" s="11">
        <v>292.5</v>
      </c>
      <c r="AE4" s="11">
        <v>9</v>
      </c>
      <c r="AF4" s="11">
        <v>17</v>
      </c>
      <c r="AG4" s="11">
        <v>5</v>
      </c>
      <c r="AH4" s="11"/>
      <c r="AI4" s="11"/>
      <c r="AJ4" s="11">
        <v>1059</v>
      </c>
      <c r="AK4" s="11">
        <v>79</v>
      </c>
    </row>
    <row r="5" spans="1:37" ht="12.75">
      <c r="A5" s="342">
        <v>42795</v>
      </c>
      <c r="B5" s="11">
        <v>1256</v>
      </c>
      <c r="C5" s="11">
        <v>1326</v>
      </c>
      <c r="D5" s="11">
        <v>1502</v>
      </c>
      <c r="E5" s="11">
        <v>166</v>
      </c>
      <c r="F5" s="11">
        <v>921</v>
      </c>
      <c r="G5" s="11">
        <v>6239</v>
      </c>
      <c r="H5" s="11">
        <v>1088</v>
      </c>
      <c r="I5" s="11">
        <v>191</v>
      </c>
      <c r="J5" s="11">
        <v>311</v>
      </c>
      <c r="K5" s="11">
        <v>23</v>
      </c>
      <c r="L5" s="11">
        <v>59</v>
      </c>
      <c r="M5" s="11">
        <v>171</v>
      </c>
      <c r="N5" s="11">
        <v>1064</v>
      </c>
      <c r="O5" s="217">
        <v>0</v>
      </c>
      <c r="P5" s="217">
        <v>24</v>
      </c>
      <c r="Q5" s="11">
        <v>28</v>
      </c>
      <c r="R5" s="11">
        <v>3</v>
      </c>
      <c r="S5" s="11">
        <v>96</v>
      </c>
      <c r="T5" s="11">
        <f t="shared" si="0"/>
        <v>14468</v>
      </c>
      <c r="U5" s="11">
        <v>7</v>
      </c>
      <c r="V5" s="11">
        <v>179</v>
      </c>
      <c r="W5" s="11">
        <v>102</v>
      </c>
      <c r="X5" s="11">
        <v>0</v>
      </c>
      <c r="Y5" s="11">
        <v>85</v>
      </c>
      <c r="Z5" s="11">
        <v>1061</v>
      </c>
      <c r="AA5" s="11">
        <v>0</v>
      </c>
      <c r="AB5" s="11">
        <v>0</v>
      </c>
      <c r="AC5" s="11">
        <v>8510</v>
      </c>
      <c r="AD5" s="11">
        <v>359.25</v>
      </c>
      <c r="AE5" s="11">
        <v>13</v>
      </c>
      <c r="AF5" s="11">
        <v>17</v>
      </c>
      <c r="AG5" s="11">
        <v>7</v>
      </c>
      <c r="AH5" s="11"/>
      <c r="AI5" s="11"/>
      <c r="AJ5" s="11">
        <v>1244</v>
      </c>
      <c r="AK5" s="11">
        <v>52</v>
      </c>
    </row>
    <row r="6" spans="1:37" ht="12.75">
      <c r="A6" s="342">
        <v>42826</v>
      </c>
      <c r="B6" s="11">
        <v>1157</v>
      </c>
      <c r="C6" s="11">
        <v>1223</v>
      </c>
      <c r="D6" s="11">
        <v>1420</v>
      </c>
      <c r="E6" s="11">
        <v>137</v>
      </c>
      <c r="F6" s="11">
        <v>967</v>
      </c>
      <c r="G6" s="11">
        <v>5828</v>
      </c>
      <c r="H6" s="11">
        <v>967</v>
      </c>
      <c r="I6" s="11">
        <v>172</v>
      </c>
      <c r="J6" s="11">
        <v>300</v>
      </c>
      <c r="K6" s="11">
        <v>5</v>
      </c>
      <c r="L6" s="11">
        <v>59</v>
      </c>
      <c r="M6" s="11">
        <v>95</v>
      </c>
      <c r="N6" s="11">
        <v>1011</v>
      </c>
      <c r="O6" s="217">
        <v>0</v>
      </c>
      <c r="P6" s="217">
        <v>30</v>
      </c>
      <c r="Q6" s="11">
        <v>32</v>
      </c>
      <c r="R6" s="11">
        <v>9</v>
      </c>
      <c r="S6" s="11">
        <v>67</v>
      </c>
      <c r="T6" s="11">
        <f t="shared" si="0"/>
        <v>13479</v>
      </c>
      <c r="U6" s="11">
        <v>13</v>
      </c>
      <c r="V6" s="11">
        <v>172</v>
      </c>
      <c r="W6" s="11">
        <v>147</v>
      </c>
      <c r="X6" s="11">
        <v>0</v>
      </c>
      <c r="Y6" s="11">
        <v>70</v>
      </c>
      <c r="Z6" s="11">
        <v>984</v>
      </c>
      <c r="AA6" s="11">
        <v>0</v>
      </c>
      <c r="AB6" s="11">
        <v>0</v>
      </c>
      <c r="AC6" s="11">
        <v>8006</v>
      </c>
      <c r="AD6" s="11">
        <v>276.5</v>
      </c>
      <c r="AE6" s="11">
        <v>9</v>
      </c>
      <c r="AF6" s="11">
        <v>16</v>
      </c>
      <c r="AG6" s="11">
        <v>7</v>
      </c>
      <c r="AH6" s="11"/>
      <c r="AI6" s="11"/>
      <c r="AJ6" s="11">
        <v>1215</v>
      </c>
      <c r="AK6" s="11">
        <v>71</v>
      </c>
    </row>
    <row r="7" spans="1:37" ht="12.75">
      <c r="A7" s="342">
        <v>42856</v>
      </c>
      <c r="B7" s="11">
        <v>1110</v>
      </c>
      <c r="C7" s="11">
        <v>1182</v>
      </c>
      <c r="D7" s="11">
        <v>1507</v>
      </c>
      <c r="E7" s="11">
        <v>151</v>
      </c>
      <c r="F7" s="11">
        <v>1099</v>
      </c>
      <c r="G7" s="11">
        <v>6719</v>
      </c>
      <c r="H7" s="11">
        <v>1084</v>
      </c>
      <c r="I7" s="11">
        <v>151</v>
      </c>
      <c r="J7" s="11">
        <v>343</v>
      </c>
      <c r="K7" s="11">
        <v>32</v>
      </c>
      <c r="L7" s="11">
        <v>82</v>
      </c>
      <c r="M7" s="11">
        <v>188</v>
      </c>
      <c r="N7" s="11">
        <v>1055</v>
      </c>
      <c r="O7" s="217">
        <v>0</v>
      </c>
      <c r="P7" s="217">
        <v>23</v>
      </c>
      <c r="Q7" s="11">
        <v>34</v>
      </c>
      <c r="R7" s="11">
        <v>7</v>
      </c>
      <c r="S7" s="11">
        <v>77</v>
      </c>
      <c r="T7" s="11">
        <f t="shared" si="0"/>
        <v>14844</v>
      </c>
      <c r="U7" s="11">
        <v>17</v>
      </c>
      <c r="V7" s="11">
        <v>224</v>
      </c>
      <c r="W7" s="11">
        <v>110</v>
      </c>
      <c r="X7" s="11">
        <v>0</v>
      </c>
      <c r="Y7" s="11">
        <v>85</v>
      </c>
      <c r="Z7" s="11">
        <v>1062</v>
      </c>
      <c r="AA7" s="11">
        <v>0</v>
      </c>
      <c r="AB7" s="11">
        <v>0</v>
      </c>
      <c r="AC7" s="11">
        <v>8411</v>
      </c>
      <c r="AD7" s="11">
        <v>294.25</v>
      </c>
      <c r="AE7" s="11">
        <v>10</v>
      </c>
      <c r="AF7" s="11">
        <v>16</v>
      </c>
      <c r="AG7" s="11">
        <v>7</v>
      </c>
      <c r="AH7" s="11"/>
      <c r="AI7" s="11"/>
      <c r="AJ7" s="11">
        <v>1264</v>
      </c>
      <c r="AK7" s="11">
        <v>40</v>
      </c>
    </row>
    <row r="8" spans="1:37" ht="12.75">
      <c r="A8" s="342">
        <v>42887</v>
      </c>
      <c r="B8" s="11">
        <v>1285</v>
      </c>
      <c r="C8" s="11">
        <v>1266</v>
      </c>
      <c r="D8" s="11">
        <v>1538</v>
      </c>
      <c r="E8" s="11">
        <v>149</v>
      </c>
      <c r="F8" s="11">
        <v>1257</v>
      </c>
      <c r="G8" s="11">
        <v>8109</v>
      </c>
      <c r="H8" s="11">
        <v>1360</v>
      </c>
      <c r="I8" s="11">
        <v>189</v>
      </c>
      <c r="J8" s="11">
        <v>508</v>
      </c>
      <c r="K8" s="11">
        <v>66</v>
      </c>
      <c r="L8" s="11">
        <v>50</v>
      </c>
      <c r="M8" s="11">
        <v>225</v>
      </c>
      <c r="N8" s="11">
        <v>1366</v>
      </c>
      <c r="O8" s="217">
        <v>0</v>
      </c>
      <c r="P8" s="217">
        <v>20</v>
      </c>
      <c r="Q8" s="11">
        <v>30</v>
      </c>
      <c r="R8" s="11">
        <v>2</v>
      </c>
      <c r="S8" s="11">
        <v>71</v>
      </c>
      <c r="T8" s="11">
        <f t="shared" si="0"/>
        <v>17491</v>
      </c>
      <c r="U8" s="11">
        <v>13</v>
      </c>
      <c r="V8" s="11">
        <v>273</v>
      </c>
      <c r="W8" s="11">
        <v>91</v>
      </c>
      <c r="X8" s="11">
        <v>0</v>
      </c>
      <c r="Y8" s="11">
        <v>114</v>
      </c>
      <c r="Z8" s="11">
        <v>1110</v>
      </c>
      <c r="AA8" s="11">
        <v>0</v>
      </c>
      <c r="AB8" s="11">
        <v>0</v>
      </c>
      <c r="AC8" s="11">
        <v>10712</v>
      </c>
      <c r="AD8" s="11">
        <v>301.75</v>
      </c>
      <c r="AE8" s="11">
        <v>29</v>
      </c>
      <c r="AF8" s="11">
        <v>12</v>
      </c>
      <c r="AG8" s="11">
        <v>7</v>
      </c>
      <c r="AH8" s="11"/>
      <c r="AI8" s="11"/>
      <c r="AJ8" s="11">
        <v>1514</v>
      </c>
      <c r="AK8" s="11">
        <v>75</v>
      </c>
    </row>
    <row r="9" spans="1:37" ht="12.75">
      <c r="A9" s="342">
        <v>42917</v>
      </c>
      <c r="B9" s="11">
        <v>1296</v>
      </c>
      <c r="C9" s="11">
        <v>1416</v>
      </c>
      <c r="D9" s="11">
        <v>1464</v>
      </c>
      <c r="E9" s="11">
        <v>194</v>
      </c>
      <c r="F9" s="11">
        <v>1175</v>
      </c>
      <c r="G9" s="11">
        <v>7523</v>
      </c>
      <c r="H9" s="11">
        <v>1139</v>
      </c>
      <c r="I9" s="11">
        <v>199</v>
      </c>
      <c r="J9" s="11">
        <v>508</v>
      </c>
      <c r="K9" s="11">
        <v>78</v>
      </c>
      <c r="L9" s="11">
        <v>32</v>
      </c>
      <c r="M9" s="11">
        <v>240</v>
      </c>
      <c r="N9" s="11">
        <v>1375</v>
      </c>
      <c r="O9" s="217">
        <v>0</v>
      </c>
      <c r="P9" s="217">
        <v>39</v>
      </c>
      <c r="Q9" s="11">
        <v>48</v>
      </c>
      <c r="R9" s="11">
        <v>1</v>
      </c>
      <c r="S9" s="11">
        <v>63</v>
      </c>
      <c r="T9" s="11">
        <f t="shared" si="0"/>
        <v>16790</v>
      </c>
      <c r="U9" s="11">
        <v>10</v>
      </c>
      <c r="V9" s="11">
        <v>259</v>
      </c>
      <c r="W9" s="11">
        <v>150</v>
      </c>
      <c r="X9" s="11">
        <v>0</v>
      </c>
      <c r="Y9" s="11">
        <v>134</v>
      </c>
      <c r="Z9" s="11">
        <v>1227</v>
      </c>
      <c r="AA9" s="11">
        <v>0</v>
      </c>
      <c r="AB9" s="11">
        <v>0</v>
      </c>
      <c r="AC9" s="11">
        <v>11037</v>
      </c>
      <c r="AD9" s="11">
        <v>260</v>
      </c>
      <c r="AE9" s="11">
        <v>26</v>
      </c>
      <c r="AF9" s="11">
        <v>3</v>
      </c>
      <c r="AG9" s="11">
        <v>7</v>
      </c>
      <c r="AH9" s="11"/>
      <c r="AI9" s="11"/>
      <c r="AJ9" s="11">
        <v>1428</v>
      </c>
      <c r="AK9" s="11">
        <v>0</v>
      </c>
    </row>
    <row r="10" spans="1:37" ht="12.75">
      <c r="A10" s="342">
        <v>42948</v>
      </c>
      <c r="B10" s="11">
        <v>1147</v>
      </c>
      <c r="C10" s="11">
        <v>1377</v>
      </c>
      <c r="D10" s="11">
        <v>1433</v>
      </c>
      <c r="E10" s="11">
        <v>159</v>
      </c>
      <c r="F10" s="11">
        <v>1074</v>
      </c>
      <c r="G10" s="11">
        <v>6770</v>
      </c>
      <c r="H10" s="11">
        <v>960</v>
      </c>
      <c r="I10" s="11">
        <v>226</v>
      </c>
      <c r="J10" s="11">
        <v>411</v>
      </c>
      <c r="K10" s="11">
        <v>75</v>
      </c>
      <c r="L10" s="11">
        <v>37</v>
      </c>
      <c r="M10" s="11">
        <v>191</v>
      </c>
      <c r="N10" s="11">
        <v>1151</v>
      </c>
      <c r="O10" s="217">
        <v>0</v>
      </c>
      <c r="P10" s="217">
        <v>19</v>
      </c>
      <c r="Q10" s="11">
        <v>29</v>
      </c>
      <c r="R10" s="11">
        <v>1</v>
      </c>
      <c r="S10" s="11">
        <v>68</v>
      </c>
      <c r="T10" s="11">
        <f t="shared" si="0"/>
        <v>15128</v>
      </c>
      <c r="U10" s="11">
        <v>13</v>
      </c>
      <c r="V10" s="11">
        <v>253</v>
      </c>
      <c r="W10" s="11">
        <v>55</v>
      </c>
      <c r="X10" s="11">
        <v>0</v>
      </c>
      <c r="Y10" s="11">
        <v>80</v>
      </c>
      <c r="Z10" s="11">
        <v>1191</v>
      </c>
      <c r="AA10" s="11">
        <v>0</v>
      </c>
      <c r="AB10" s="11">
        <v>0</v>
      </c>
      <c r="AC10" s="11">
        <v>10811</v>
      </c>
      <c r="AD10" s="11">
        <v>295.25</v>
      </c>
      <c r="AE10" s="11">
        <v>12</v>
      </c>
      <c r="AF10" s="11">
        <v>12</v>
      </c>
      <c r="AG10" s="11">
        <v>9</v>
      </c>
      <c r="AH10" s="11"/>
      <c r="AI10" s="11"/>
      <c r="AJ10" s="11">
        <v>1370</v>
      </c>
      <c r="AK10" s="11">
        <v>0</v>
      </c>
    </row>
    <row r="11" spans="1:37" ht="12.75">
      <c r="A11" s="342">
        <v>42979</v>
      </c>
      <c r="B11" s="11">
        <v>1217</v>
      </c>
      <c r="C11" s="11">
        <v>1443</v>
      </c>
      <c r="D11" s="11">
        <v>1275</v>
      </c>
      <c r="E11" s="11">
        <v>151</v>
      </c>
      <c r="F11" s="11">
        <v>1173</v>
      </c>
      <c r="G11" s="11">
        <v>6708</v>
      </c>
      <c r="H11" s="11">
        <v>965</v>
      </c>
      <c r="I11" s="11">
        <v>136</v>
      </c>
      <c r="J11" s="11">
        <v>285</v>
      </c>
      <c r="K11" s="11">
        <v>57</v>
      </c>
      <c r="L11" s="11">
        <v>46</v>
      </c>
      <c r="M11" s="11">
        <v>223</v>
      </c>
      <c r="N11" s="11">
        <v>1220</v>
      </c>
      <c r="O11" s="217">
        <v>0</v>
      </c>
      <c r="P11" s="217">
        <v>17</v>
      </c>
      <c r="Q11" s="11">
        <v>45</v>
      </c>
      <c r="R11" s="11">
        <v>1</v>
      </c>
      <c r="S11" s="11">
        <v>68</v>
      </c>
      <c r="T11" s="11">
        <f t="shared" si="0"/>
        <v>15030</v>
      </c>
      <c r="U11" s="11">
        <v>7</v>
      </c>
      <c r="V11" s="11">
        <v>207</v>
      </c>
      <c r="W11" s="11">
        <v>55</v>
      </c>
      <c r="X11" s="11">
        <v>0</v>
      </c>
      <c r="Y11" s="11">
        <v>82</v>
      </c>
      <c r="Z11" s="11">
        <v>1319</v>
      </c>
      <c r="AA11" s="11">
        <v>0</v>
      </c>
      <c r="AB11" s="11">
        <v>0</v>
      </c>
      <c r="AC11" s="11">
        <v>9711</v>
      </c>
      <c r="AD11" s="11">
        <v>261.75</v>
      </c>
      <c r="AE11" s="11">
        <v>16</v>
      </c>
      <c r="AF11" s="11">
        <v>14</v>
      </c>
      <c r="AG11" s="11">
        <v>11</v>
      </c>
      <c r="AH11" s="11"/>
      <c r="AI11" s="11"/>
      <c r="AJ11" s="11">
        <v>1348</v>
      </c>
      <c r="AK11" s="11"/>
    </row>
    <row r="12" spans="1:37" ht="12.75">
      <c r="A12" s="342">
        <v>43009</v>
      </c>
      <c r="B12" s="11">
        <v>1163</v>
      </c>
      <c r="C12" s="11">
        <v>1332</v>
      </c>
      <c r="D12" s="11">
        <v>1231</v>
      </c>
      <c r="E12" s="11">
        <v>155</v>
      </c>
      <c r="F12" s="11">
        <v>1214</v>
      </c>
      <c r="G12" s="11">
        <v>6403</v>
      </c>
      <c r="H12" s="11">
        <v>975</v>
      </c>
      <c r="I12" s="11">
        <v>122</v>
      </c>
      <c r="J12" s="11">
        <v>246</v>
      </c>
      <c r="K12" s="11">
        <v>41</v>
      </c>
      <c r="L12" s="11">
        <v>32</v>
      </c>
      <c r="M12" s="11">
        <v>272</v>
      </c>
      <c r="N12" s="11">
        <v>1111</v>
      </c>
      <c r="O12" s="217">
        <v>0</v>
      </c>
      <c r="P12" s="217">
        <v>23</v>
      </c>
      <c r="Q12" s="11">
        <v>44</v>
      </c>
      <c r="R12" s="11">
        <v>2</v>
      </c>
      <c r="S12" s="11">
        <v>84</v>
      </c>
      <c r="T12" s="11">
        <f t="shared" si="0"/>
        <v>14450</v>
      </c>
      <c r="U12" s="11">
        <v>10</v>
      </c>
      <c r="V12" s="11">
        <v>195</v>
      </c>
      <c r="W12" s="11"/>
      <c r="X12" s="11">
        <v>0</v>
      </c>
      <c r="Y12" s="11">
        <v>126</v>
      </c>
      <c r="Z12" s="11">
        <v>1181</v>
      </c>
      <c r="AA12" s="11">
        <v>0</v>
      </c>
      <c r="AB12" s="11">
        <v>0</v>
      </c>
      <c r="AC12" s="11">
        <v>9697</v>
      </c>
      <c r="AD12" s="11">
        <v>249.5</v>
      </c>
      <c r="AE12" s="11">
        <v>14</v>
      </c>
      <c r="AF12" s="11">
        <v>12</v>
      </c>
      <c r="AG12" s="11">
        <v>9</v>
      </c>
      <c r="AH12" s="11"/>
      <c r="AI12" s="11"/>
      <c r="AJ12" s="11">
        <v>1276</v>
      </c>
      <c r="AK12" s="11"/>
    </row>
    <row r="13" spans="1:37" s="177" customFormat="1" ht="12.75">
      <c r="A13" s="348">
        <v>43040</v>
      </c>
      <c r="B13" s="217">
        <v>1044</v>
      </c>
      <c r="C13" s="217">
        <v>1115</v>
      </c>
      <c r="D13" s="217">
        <v>1018</v>
      </c>
      <c r="E13" s="217">
        <v>147</v>
      </c>
      <c r="F13" s="217">
        <v>1128</v>
      </c>
      <c r="G13" s="217">
        <v>6498</v>
      </c>
      <c r="H13" s="217">
        <v>964</v>
      </c>
      <c r="I13" s="217">
        <v>180</v>
      </c>
      <c r="J13" s="217">
        <v>247</v>
      </c>
      <c r="K13" s="217">
        <v>23</v>
      </c>
      <c r="L13" s="217">
        <v>11</v>
      </c>
      <c r="M13" s="217">
        <v>219</v>
      </c>
      <c r="N13" s="217">
        <v>973</v>
      </c>
      <c r="O13" s="217">
        <v>0</v>
      </c>
      <c r="P13" s="217">
        <v>34</v>
      </c>
      <c r="Q13" s="217">
        <v>31</v>
      </c>
      <c r="R13" s="217">
        <v>0</v>
      </c>
      <c r="S13" s="217">
        <v>56</v>
      </c>
      <c r="T13" s="217">
        <f t="shared" si="0"/>
        <v>13688</v>
      </c>
      <c r="U13" s="217">
        <v>10</v>
      </c>
      <c r="V13" s="217">
        <v>127</v>
      </c>
      <c r="W13" s="217"/>
      <c r="X13" s="217">
        <v>0</v>
      </c>
      <c r="Y13" s="217">
        <v>75</v>
      </c>
      <c r="Z13" s="217">
        <v>945</v>
      </c>
      <c r="AA13" s="217">
        <v>0</v>
      </c>
      <c r="AB13" s="217">
        <v>0</v>
      </c>
      <c r="AC13" s="217">
        <v>8876</v>
      </c>
      <c r="AD13" s="217">
        <v>251.25</v>
      </c>
      <c r="AE13" s="217">
        <v>15</v>
      </c>
      <c r="AF13" s="217">
        <v>16</v>
      </c>
      <c r="AG13" s="217">
        <v>11</v>
      </c>
      <c r="AH13" s="217"/>
      <c r="AI13" s="217"/>
      <c r="AJ13" s="217">
        <v>1146</v>
      </c>
      <c r="AK13" s="217"/>
    </row>
    <row r="14" spans="1:37" ht="12.75">
      <c r="A14" s="342">
        <v>43070</v>
      </c>
      <c r="B14" s="11">
        <v>996</v>
      </c>
      <c r="C14" s="11">
        <v>1179</v>
      </c>
      <c r="D14" s="11">
        <v>952</v>
      </c>
      <c r="E14" s="11">
        <v>140</v>
      </c>
      <c r="F14" s="11">
        <v>970</v>
      </c>
      <c r="G14" s="11">
        <v>5197</v>
      </c>
      <c r="H14" s="11">
        <v>819</v>
      </c>
      <c r="I14" s="11">
        <v>85</v>
      </c>
      <c r="J14" s="11">
        <v>199</v>
      </c>
      <c r="K14" s="11">
        <v>42</v>
      </c>
      <c r="L14" s="11">
        <v>36</v>
      </c>
      <c r="M14" s="11">
        <v>138</v>
      </c>
      <c r="N14" s="11">
        <v>946</v>
      </c>
      <c r="O14" s="217">
        <v>0</v>
      </c>
      <c r="P14" s="217">
        <v>31</v>
      </c>
      <c r="Q14" s="11">
        <v>37</v>
      </c>
      <c r="R14" s="11">
        <v>3</v>
      </c>
      <c r="S14" s="11">
        <v>63</v>
      </c>
      <c r="T14" s="11">
        <f t="shared" si="0"/>
        <v>11833</v>
      </c>
      <c r="U14" s="11">
        <v>11</v>
      </c>
      <c r="V14" s="11">
        <v>122</v>
      </c>
      <c r="W14" s="11"/>
      <c r="X14" s="11">
        <v>0</v>
      </c>
      <c r="Y14" s="11">
        <v>42</v>
      </c>
      <c r="Z14" s="11">
        <v>970</v>
      </c>
      <c r="AA14" s="11">
        <v>0</v>
      </c>
      <c r="AB14" s="11">
        <v>0</v>
      </c>
      <c r="AC14" s="11">
        <v>6370</v>
      </c>
      <c r="AD14" s="11">
        <v>200.75</v>
      </c>
      <c r="AE14" s="11">
        <v>14</v>
      </c>
      <c r="AF14" s="11">
        <v>14</v>
      </c>
      <c r="AG14" s="11">
        <v>10</v>
      </c>
      <c r="AH14" s="11"/>
      <c r="AI14" s="11"/>
      <c r="AJ14" s="11">
        <v>1059</v>
      </c>
      <c r="AK14" s="11"/>
    </row>
    <row r="16" spans="1:37" ht="12.75">
      <c r="A16" s="7" t="s">
        <v>19</v>
      </c>
      <c r="B16">
        <f aca="true" t="shared" si="1" ref="B16:L16">SUM(B2:B14)</f>
        <v>14147</v>
      </c>
      <c r="C16">
        <f t="shared" si="1"/>
        <v>15296</v>
      </c>
      <c r="D16">
        <f t="shared" si="1"/>
        <v>16094</v>
      </c>
      <c r="E16">
        <f t="shared" si="1"/>
        <v>1866</v>
      </c>
      <c r="F16">
        <f t="shared" si="1"/>
        <v>12859</v>
      </c>
      <c r="G16">
        <f t="shared" si="1"/>
        <v>76627</v>
      </c>
      <c r="H16">
        <f t="shared" si="1"/>
        <v>12270</v>
      </c>
      <c r="I16">
        <f t="shared" si="1"/>
        <v>1905</v>
      </c>
      <c r="J16">
        <f t="shared" si="1"/>
        <v>3917</v>
      </c>
      <c r="K16">
        <f t="shared" si="1"/>
        <v>540</v>
      </c>
      <c r="L16">
        <f t="shared" si="1"/>
        <v>520</v>
      </c>
      <c r="M16">
        <f>SUM(M3:M14)</f>
        <v>2348</v>
      </c>
      <c r="N16">
        <f>SUM(N2:N14)</f>
        <v>13091</v>
      </c>
      <c r="O16" s="177">
        <f>SUM(O2:O14)</f>
        <v>0</v>
      </c>
      <c r="P16" s="177">
        <f>SUM(P3:P14)</f>
        <v>314</v>
      </c>
      <c r="Q16">
        <f aca="true" t="shared" si="2" ref="Q16:X16">SUM(Q2:Q14)</f>
        <v>408</v>
      </c>
      <c r="R16">
        <f t="shared" si="2"/>
        <v>31</v>
      </c>
      <c r="S16">
        <f t="shared" si="2"/>
        <v>819</v>
      </c>
      <c r="T16">
        <f>SUM(B16:S16)</f>
        <v>173052</v>
      </c>
      <c r="U16">
        <f t="shared" si="2"/>
        <v>131</v>
      </c>
      <c r="V16">
        <f t="shared" si="2"/>
        <v>2388</v>
      </c>
      <c r="W16">
        <f t="shared" si="2"/>
        <v>1126</v>
      </c>
      <c r="X16">
        <f t="shared" si="2"/>
        <v>0</v>
      </c>
      <c r="Y16">
        <f>SUM(Y3:Y14)</f>
        <v>1063</v>
      </c>
      <c r="Z16">
        <f aca="true" t="shared" si="3" ref="Z16:AI16">SUM(Z2:Z14)</f>
        <v>13279</v>
      </c>
      <c r="AA16">
        <f t="shared" si="3"/>
        <v>0</v>
      </c>
      <c r="AB16">
        <f t="shared" si="3"/>
        <v>0</v>
      </c>
      <c r="AC16">
        <f>SUM(AC3:AC15)</f>
        <v>110280</v>
      </c>
      <c r="AD16">
        <f t="shared" si="3"/>
        <v>3332.5</v>
      </c>
      <c r="AE16">
        <f t="shared" si="3"/>
        <v>176</v>
      </c>
      <c r="AF16">
        <f t="shared" si="3"/>
        <v>162</v>
      </c>
      <c r="AG16">
        <f t="shared" si="3"/>
        <v>95</v>
      </c>
      <c r="AH16">
        <f t="shared" si="3"/>
        <v>0</v>
      </c>
      <c r="AI16">
        <f t="shared" si="3"/>
        <v>0</v>
      </c>
      <c r="AJ16">
        <f>SUM(AJ3:AJ14)</f>
        <v>15020</v>
      </c>
      <c r="AK16">
        <f>SUM(AK3:AK14)</f>
        <v>362</v>
      </c>
    </row>
    <row r="18" spans="1:37" ht="12.75">
      <c r="A18" s="34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17"/>
      <c r="P18" s="217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1" ht="12.75">
      <c r="A19" s="342"/>
      <c r="B19" s="8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pane xSplit="1" topLeftCell="C1" activePane="topRight" state="frozen"/>
      <selection pane="topLeft" activeCell="A1" sqref="A1"/>
      <selection pane="topRight" activeCell="AK13" sqref="AK13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42370</v>
      </c>
      <c r="B3" s="8">
        <v>1162</v>
      </c>
      <c r="C3">
        <v>1084</v>
      </c>
      <c r="D3">
        <v>1478</v>
      </c>
      <c r="E3">
        <v>141</v>
      </c>
      <c r="F3">
        <v>840</v>
      </c>
      <c r="G3">
        <v>5737</v>
      </c>
      <c r="H3">
        <v>879</v>
      </c>
      <c r="I3">
        <v>142</v>
      </c>
      <c r="J3">
        <v>414</v>
      </c>
      <c r="K3">
        <v>48</v>
      </c>
      <c r="L3">
        <v>25</v>
      </c>
      <c r="M3">
        <v>157</v>
      </c>
      <c r="N3">
        <v>884</v>
      </c>
      <c r="O3" s="177">
        <v>0</v>
      </c>
      <c r="P3" s="177">
        <v>4</v>
      </c>
      <c r="Q3" s="177">
        <v>46</v>
      </c>
      <c r="R3" s="177">
        <v>3</v>
      </c>
      <c r="S3" s="177">
        <v>49</v>
      </c>
      <c r="T3" s="177">
        <f aca="true" t="shared" si="0" ref="T3:T13">SUM(B3:S3)</f>
        <v>13093</v>
      </c>
      <c r="U3" s="177">
        <v>5</v>
      </c>
      <c r="V3" s="177">
        <v>159</v>
      </c>
      <c r="W3" s="177">
        <v>95</v>
      </c>
      <c r="X3" s="177">
        <v>0</v>
      </c>
      <c r="Y3" s="177">
        <v>51</v>
      </c>
      <c r="Z3" s="177">
        <v>1157</v>
      </c>
      <c r="AA3" s="177">
        <v>0</v>
      </c>
      <c r="AB3" s="177">
        <v>0</v>
      </c>
      <c r="AC3" s="177">
        <v>7950</v>
      </c>
      <c r="AD3" s="177">
        <v>276</v>
      </c>
      <c r="AE3" s="177">
        <v>29</v>
      </c>
      <c r="AF3">
        <v>8</v>
      </c>
      <c r="AG3">
        <v>18</v>
      </c>
      <c r="AH3">
        <v>0</v>
      </c>
      <c r="AI3">
        <v>90</v>
      </c>
      <c r="AJ3">
        <v>967</v>
      </c>
      <c r="AK3">
        <v>35</v>
      </c>
    </row>
    <row r="4" spans="1:37" ht="12.75">
      <c r="A4" s="342">
        <v>42402</v>
      </c>
      <c r="B4" s="11">
        <v>1136</v>
      </c>
      <c r="C4" s="11">
        <v>1047</v>
      </c>
      <c r="D4" s="11">
        <v>1446</v>
      </c>
      <c r="E4" s="11">
        <v>194</v>
      </c>
      <c r="F4" s="11">
        <v>864</v>
      </c>
      <c r="G4" s="11">
        <v>6260</v>
      </c>
      <c r="H4" s="11">
        <v>944</v>
      </c>
      <c r="I4" s="11">
        <v>153</v>
      </c>
      <c r="J4" s="11">
        <v>288</v>
      </c>
      <c r="K4" s="11">
        <v>28</v>
      </c>
      <c r="L4" s="11">
        <v>28</v>
      </c>
      <c r="M4" s="11">
        <v>146</v>
      </c>
      <c r="N4" s="11">
        <v>829</v>
      </c>
      <c r="O4" s="217">
        <v>0</v>
      </c>
      <c r="P4" s="217">
        <v>6</v>
      </c>
      <c r="Q4" s="11">
        <v>43</v>
      </c>
      <c r="R4" s="11">
        <v>2</v>
      </c>
      <c r="S4" s="11">
        <v>52</v>
      </c>
      <c r="T4" s="11">
        <f t="shared" si="0"/>
        <v>13466</v>
      </c>
      <c r="U4" s="11">
        <v>6</v>
      </c>
      <c r="V4" s="11">
        <v>155</v>
      </c>
      <c r="W4" s="11">
        <v>112</v>
      </c>
      <c r="X4" s="11">
        <v>0</v>
      </c>
      <c r="Y4" s="11">
        <v>40</v>
      </c>
      <c r="Z4" s="11">
        <v>1213</v>
      </c>
      <c r="AA4" s="11">
        <v>0</v>
      </c>
      <c r="AB4" s="11">
        <v>0</v>
      </c>
      <c r="AC4" s="11">
        <v>8718</v>
      </c>
      <c r="AD4" s="11">
        <v>265.5</v>
      </c>
      <c r="AE4" s="11">
        <v>31</v>
      </c>
      <c r="AF4" s="11">
        <v>18</v>
      </c>
      <c r="AG4" s="11">
        <v>7</v>
      </c>
      <c r="AH4" s="11">
        <v>0</v>
      </c>
      <c r="AI4" s="11">
        <v>97</v>
      </c>
      <c r="AJ4" s="11">
        <v>1008</v>
      </c>
      <c r="AK4" s="11">
        <v>99</v>
      </c>
    </row>
    <row r="5" spans="1:37" ht="12.75">
      <c r="A5" s="342">
        <v>42430</v>
      </c>
      <c r="B5" s="11">
        <v>1213</v>
      </c>
      <c r="C5" s="11">
        <v>1127</v>
      </c>
      <c r="D5" s="11">
        <v>1502</v>
      </c>
      <c r="E5" s="11">
        <v>212</v>
      </c>
      <c r="F5" s="11">
        <v>932</v>
      </c>
      <c r="G5" s="11">
        <v>6713</v>
      </c>
      <c r="H5" s="11">
        <v>982</v>
      </c>
      <c r="I5" s="11">
        <v>187</v>
      </c>
      <c r="J5" s="11">
        <v>345</v>
      </c>
      <c r="K5" s="11">
        <v>58</v>
      </c>
      <c r="L5" s="11">
        <v>21</v>
      </c>
      <c r="M5" s="11">
        <v>167</v>
      </c>
      <c r="N5" s="11">
        <v>809</v>
      </c>
      <c r="O5" s="217">
        <v>0</v>
      </c>
      <c r="P5" s="217">
        <v>4</v>
      </c>
      <c r="Q5" s="11">
        <v>35</v>
      </c>
      <c r="R5" s="11">
        <v>13</v>
      </c>
      <c r="S5" s="11">
        <v>44</v>
      </c>
      <c r="T5" s="11">
        <f t="shared" si="0"/>
        <v>14364</v>
      </c>
      <c r="U5" s="11">
        <v>6</v>
      </c>
      <c r="V5" s="11">
        <v>197</v>
      </c>
      <c r="W5" s="11">
        <v>123</v>
      </c>
      <c r="X5" s="11">
        <v>0</v>
      </c>
      <c r="Y5" s="11">
        <v>57</v>
      </c>
      <c r="Z5" s="11">
        <v>1221</v>
      </c>
      <c r="AA5" s="11">
        <v>0</v>
      </c>
      <c r="AB5" s="11">
        <v>0</v>
      </c>
      <c r="AC5" s="11">
        <v>8609</v>
      </c>
      <c r="AD5" s="11">
        <v>275.5</v>
      </c>
      <c r="AE5" s="11">
        <v>32</v>
      </c>
      <c r="AF5" s="11">
        <v>19</v>
      </c>
      <c r="AG5" s="11">
        <v>11</v>
      </c>
      <c r="AH5" s="11">
        <v>0</v>
      </c>
      <c r="AI5" s="11">
        <v>115</v>
      </c>
      <c r="AJ5" s="11">
        <v>1088</v>
      </c>
      <c r="AK5" s="11">
        <v>81</v>
      </c>
    </row>
    <row r="6" spans="1:37" ht="12.75">
      <c r="A6" s="342">
        <v>42461</v>
      </c>
      <c r="B6" s="11">
        <v>1197</v>
      </c>
      <c r="C6" s="11">
        <v>1134</v>
      </c>
      <c r="D6" s="11">
        <v>1549</v>
      </c>
      <c r="E6" s="11">
        <v>195</v>
      </c>
      <c r="F6" s="11">
        <v>991</v>
      </c>
      <c r="G6" s="11">
        <v>6475</v>
      </c>
      <c r="H6" s="11">
        <v>1036</v>
      </c>
      <c r="I6" s="11">
        <v>168</v>
      </c>
      <c r="J6" s="11">
        <v>321</v>
      </c>
      <c r="K6" s="11">
        <v>35</v>
      </c>
      <c r="L6" s="11">
        <v>28</v>
      </c>
      <c r="M6" s="11">
        <v>159</v>
      </c>
      <c r="N6" s="11">
        <v>1058</v>
      </c>
      <c r="O6" s="217">
        <v>0</v>
      </c>
      <c r="P6" s="217">
        <v>4</v>
      </c>
      <c r="Q6" s="11">
        <v>35</v>
      </c>
      <c r="R6" s="11">
        <v>4</v>
      </c>
      <c r="S6" s="11">
        <v>42</v>
      </c>
      <c r="T6" s="11">
        <f t="shared" si="0"/>
        <v>14431</v>
      </c>
      <c r="U6" s="11">
        <v>12</v>
      </c>
      <c r="V6" s="11">
        <v>178</v>
      </c>
      <c r="W6" s="11">
        <v>120</v>
      </c>
      <c r="X6" s="11">
        <v>0</v>
      </c>
      <c r="Y6" s="11">
        <v>55</v>
      </c>
      <c r="Z6" s="11">
        <v>1151</v>
      </c>
      <c r="AA6" s="11">
        <v>0</v>
      </c>
      <c r="AB6" s="11">
        <v>0</v>
      </c>
      <c r="AC6" s="11">
        <v>8205</v>
      </c>
      <c r="AD6" s="11">
        <v>326</v>
      </c>
      <c r="AE6" s="11">
        <v>29</v>
      </c>
      <c r="AF6" s="11">
        <v>13</v>
      </c>
      <c r="AG6" s="11">
        <v>12</v>
      </c>
      <c r="AH6" s="11">
        <v>0</v>
      </c>
      <c r="AI6" s="11">
        <v>98</v>
      </c>
      <c r="AJ6" s="11">
        <v>1052</v>
      </c>
      <c r="AK6" s="11">
        <v>101</v>
      </c>
    </row>
    <row r="7" spans="1:37" ht="12.75">
      <c r="A7" s="342">
        <v>42491</v>
      </c>
      <c r="B7" s="11">
        <v>1100</v>
      </c>
      <c r="C7" s="11">
        <v>1185</v>
      </c>
      <c r="D7" s="11">
        <v>1617</v>
      </c>
      <c r="E7" s="11">
        <v>201</v>
      </c>
      <c r="F7" s="11">
        <v>889</v>
      </c>
      <c r="G7" s="11">
        <v>5945</v>
      </c>
      <c r="H7" s="11">
        <v>935</v>
      </c>
      <c r="I7" s="11">
        <v>170</v>
      </c>
      <c r="J7" s="11">
        <v>311</v>
      </c>
      <c r="K7" s="11">
        <v>43</v>
      </c>
      <c r="L7" s="11">
        <v>37</v>
      </c>
      <c r="M7" s="11">
        <v>245</v>
      </c>
      <c r="N7" s="11">
        <v>1051</v>
      </c>
      <c r="O7" s="217">
        <v>0</v>
      </c>
      <c r="P7" s="217">
        <v>7</v>
      </c>
      <c r="Q7" s="11">
        <v>58</v>
      </c>
      <c r="R7" s="11">
        <v>3</v>
      </c>
      <c r="S7" s="11">
        <v>44</v>
      </c>
      <c r="T7" s="11">
        <f t="shared" si="0"/>
        <v>13841</v>
      </c>
      <c r="U7" s="11">
        <v>7</v>
      </c>
      <c r="V7" s="11">
        <v>194</v>
      </c>
      <c r="W7" s="11">
        <v>122</v>
      </c>
      <c r="X7" s="11">
        <v>0</v>
      </c>
      <c r="Y7" s="11">
        <v>55</v>
      </c>
      <c r="Z7" s="11">
        <v>1147</v>
      </c>
      <c r="AA7" s="11">
        <v>0</v>
      </c>
      <c r="AB7" s="11">
        <v>0</v>
      </c>
      <c r="AC7" s="11">
        <v>8420</v>
      </c>
      <c r="AD7" s="11">
        <v>271</v>
      </c>
      <c r="AE7" s="11">
        <v>30</v>
      </c>
      <c r="AF7" s="11">
        <v>9</v>
      </c>
      <c r="AG7" s="11">
        <v>13</v>
      </c>
      <c r="AH7" s="11">
        <v>0</v>
      </c>
      <c r="AI7" s="11">
        <v>129</v>
      </c>
      <c r="AJ7" s="11">
        <v>1082</v>
      </c>
      <c r="AK7" s="11">
        <v>48</v>
      </c>
    </row>
    <row r="8" spans="1:37" ht="12.75">
      <c r="A8" s="342">
        <v>42522</v>
      </c>
      <c r="B8" s="11">
        <v>1286</v>
      </c>
      <c r="C8" s="11">
        <v>1418</v>
      </c>
      <c r="D8" s="11">
        <v>1656</v>
      </c>
      <c r="E8" s="11">
        <v>237</v>
      </c>
      <c r="F8" s="11">
        <v>1085</v>
      </c>
      <c r="G8" s="11">
        <v>7507</v>
      </c>
      <c r="H8" s="11">
        <v>1200</v>
      </c>
      <c r="I8" s="11">
        <v>183</v>
      </c>
      <c r="J8" s="11">
        <v>521</v>
      </c>
      <c r="K8" s="11">
        <v>83</v>
      </c>
      <c r="L8" s="11">
        <v>27</v>
      </c>
      <c r="M8" s="11">
        <v>219</v>
      </c>
      <c r="N8" s="11">
        <v>1443</v>
      </c>
      <c r="O8" s="217">
        <v>0</v>
      </c>
      <c r="P8" s="217">
        <v>12</v>
      </c>
      <c r="Q8" s="11">
        <v>46</v>
      </c>
      <c r="R8" s="11">
        <v>7</v>
      </c>
      <c r="S8" s="11">
        <v>52</v>
      </c>
      <c r="T8" s="11">
        <f t="shared" si="0"/>
        <v>16982</v>
      </c>
      <c r="U8" s="11">
        <v>5</v>
      </c>
      <c r="V8" s="11">
        <v>234</v>
      </c>
      <c r="W8" s="11">
        <v>250</v>
      </c>
      <c r="X8" s="11">
        <v>0</v>
      </c>
      <c r="Y8" s="11">
        <v>74</v>
      </c>
      <c r="Z8" s="11">
        <v>1262</v>
      </c>
      <c r="AA8" s="11">
        <v>0</v>
      </c>
      <c r="AB8" s="11">
        <v>0</v>
      </c>
      <c r="AC8" s="11">
        <v>10504</v>
      </c>
      <c r="AD8" s="11">
        <v>305.25</v>
      </c>
      <c r="AE8" s="11">
        <v>43</v>
      </c>
      <c r="AF8" s="11">
        <v>11</v>
      </c>
      <c r="AG8" s="11">
        <v>12</v>
      </c>
      <c r="AH8" s="11">
        <v>0</v>
      </c>
      <c r="AI8" s="11">
        <v>122</v>
      </c>
      <c r="AJ8" s="11">
        <v>1302</v>
      </c>
      <c r="AK8" s="11">
        <v>85</v>
      </c>
    </row>
    <row r="9" spans="1:37" ht="12.75">
      <c r="A9" s="342">
        <v>42552</v>
      </c>
      <c r="B9" s="11">
        <v>1192</v>
      </c>
      <c r="C9" s="11">
        <v>1393</v>
      </c>
      <c r="D9" s="11">
        <v>1655</v>
      </c>
      <c r="E9" s="11">
        <v>235</v>
      </c>
      <c r="F9" s="11">
        <v>1057</v>
      </c>
      <c r="G9" s="11">
        <v>7022</v>
      </c>
      <c r="H9" s="11">
        <v>1282</v>
      </c>
      <c r="I9" s="11">
        <v>202</v>
      </c>
      <c r="J9" s="11">
        <v>527</v>
      </c>
      <c r="K9" s="11">
        <v>24</v>
      </c>
      <c r="L9" s="11">
        <v>14</v>
      </c>
      <c r="M9" s="11">
        <v>153</v>
      </c>
      <c r="N9" s="11">
        <v>1211</v>
      </c>
      <c r="O9" s="217">
        <v>0</v>
      </c>
      <c r="P9" s="217">
        <v>22</v>
      </c>
      <c r="Q9" s="11">
        <v>52</v>
      </c>
      <c r="R9" s="11">
        <v>4</v>
      </c>
      <c r="S9" s="11">
        <v>86</v>
      </c>
      <c r="T9" s="11">
        <f t="shared" si="0"/>
        <v>16131</v>
      </c>
      <c r="U9" s="11">
        <v>12</v>
      </c>
      <c r="V9" s="11">
        <v>236</v>
      </c>
      <c r="W9" s="11">
        <v>275</v>
      </c>
      <c r="X9" s="11">
        <v>0</v>
      </c>
      <c r="Y9" s="11">
        <v>96</v>
      </c>
      <c r="Z9" s="11">
        <v>1196</v>
      </c>
      <c r="AA9" s="11">
        <v>0</v>
      </c>
      <c r="AB9" s="11">
        <v>0</v>
      </c>
      <c r="AC9" s="11">
        <v>10149</v>
      </c>
      <c r="AD9" s="11">
        <v>311.75</v>
      </c>
      <c r="AE9" s="11">
        <v>27</v>
      </c>
      <c r="AF9" s="11">
        <v>11</v>
      </c>
      <c r="AG9" s="11">
        <v>8</v>
      </c>
      <c r="AH9" s="11">
        <v>0</v>
      </c>
      <c r="AI9" s="11">
        <v>96</v>
      </c>
      <c r="AJ9" s="11">
        <v>1241</v>
      </c>
      <c r="AK9" s="11">
        <v>0</v>
      </c>
    </row>
    <row r="10" spans="1:37" ht="12.75">
      <c r="A10" s="342">
        <v>42583</v>
      </c>
      <c r="B10" s="11">
        <v>1085</v>
      </c>
      <c r="C10" s="11">
        <v>1327</v>
      </c>
      <c r="D10" s="11">
        <v>1463</v>
      </c>
      <c r="E10" s="11">
        <v>192</v>
      </c>
      <c r="F10" s="11">
        <v>766</v>
      </c>
      <c r="G10" s="11">
        <v>6464</v>
      </c>
      <c r="H10" s="11">
        <v>1091</v>
      </c>
      <c r="I10" s="11">
        <v>161</v>
      </c>
      <c r="J10" s="11">
        <v>421</v>
      </c>
      <c r="K10" s="11">
        <v>42</v>
      </c>
      <c r="L10" s="11">
        <v>47</v>
      </c>
      <c r="M10" s="11">
        <v>161</v>
      </c>
      <c r="N10" s="11">
        <v>1166</v>
      </c>
      <c r="O10" s="217">
        <v>0</v>
      </c>
      <c r="P10" s="217">
        <v>12</v>
      </c>
      <c r="Q10" s="11">
        <v>44</v>
      </c>
      <c r="R10" s="11">
        <v>3</v>
      </c>
      <c r="S10" s="11">
        <v>46</v>
      </c>
      <c r="T10" s="11">
        <f t="shared" si="0"/>
        <v>14491</v>
      </c>
      <c r="U10" s="11">
        <v>5</v>
      </c>
      <c r="V10" s="11">
        <v>238</v>
      </c>
      <c r="W10" s="11">
        <v>212</v>
      </c>
      <c r="X10" s="11">
        <v>0</v>
      </c>
      <c r="Y10" s="11">
        <v>76</v>
      </c>
      <c r="Z10" s="11">
        <v>1067</v>
      </c>
      <c r="AA10" s="11">
        <v>0</v>
      </c>
      <c r="AB10" s="11">
        <v>0</v>
      </c>
      <c r="AC10" s="11">
        <v>9313</v>
      </c>
      <c r="AD10" s="11">
        <v>302.75</v>
      </c>
      <c r="AE10" s="11">
        <v>39</v>
      </c>
      <c r="AF10" s="11">
        <v>15</v>
      </c>
      <c r="AG10" s="11">
        <v>13</v>
      </c>
      <c r="AH10" s="11">
        <v>0</v>
      </c>
      <c r="AI10" s="11">
        <v>92</v>
      </c>
      <c r="AJ10" s="11">
        <v>1195</v>
      </c>
      <c r="AK10" s="11">
        <v>36</v>
      </c>
    </row>
    <row r="11" spans="1:37" ht="12.75">
      <c r="A11" s="342">
        <v>42614</v>
      </c>
      <c r="B11" s="11">
        <v>1089</v>
      </c>
      <c r="C11" s="11">
        <v>1329</v>
      </c>
      <c r="D11" s="11">
        <v>1405</v>
      </c>
      <c r="E11" s="11">
        <v>190</v>
      </c>
      <c r="F11" s="11">
        <v>847</v>
      </c>
      <c r="G11" s="11">
        <v>6014</v>
      </c>
      <c r="H11" s="11">
        <v>939</v>
      </c>
      <c r="I11" s="11">
        <v>132</v>
      </c>
      <c r="J11" s="11">
        <v>276</v>
      </c>
      <c r="K11" s="11">
        <v>45</v>
      </c>
      <c r="L11" s="11">
        <v>27</v>
      </c>
      <c r="M11" s="11">
        <v>204</v>
      </c>
      <c r="N11" s="11">
        <v>1067</v>
      </c>
      <c r="O11" s="217">
        <v>0</v>
      </c>
      <c r="P11" s="217">
        <v>11</v>
      </c>
      <c r="Q11" s="11">
        <v>38</v>
      </c>
      <c r="R11" s="11">
        <v>2</v>
      </c>
      <c r="S11" s="11">
        <v>56</v>
      </c>
      <c r="T11" s="11">
        <f t="shared" si="0"/>
        <v>13671</v>
      </c>
      <c r="U11" s="11">
        <v>11</v>
      </c>
      <c r="V11" s="11">
        <v>213</v>
      </c>
      <c r="W11" s="11">
        <v>175</v>
      </c>
      <c r="X11" s="11">
        <v>0</v>
      </c>
      <c r="Y11" s="11">
        <v>53</v>
      </c>
      <c r="Z11" s="11">
        <v>1110</v>
      </c>
      <c r="AA11" s="11">
        <v>0</v>
      </c>
      <c r="AB11" s="11">
        <v>0</v>
      </c>
      <c r="AC11" s="11">
        <v>9026</v>
      </c>
      <c r="AD11" s="11">
        <v>254.25</v>
      </c>
      <c r="AE11" s="11">
        <v>28</v>
      </c>
      <c r="AF11" s="11">
        <v>19</v>
      </c>
      <c r="AG11" s="11">
        <v>10</v>
      </c>
      <c r="AH11" s="11">
        <v>0</v>
      </c>
      <c r="AI11" s="11">
        <v>102</v>
      </c>
      <c r="AJ11" s="11">
        <v>1124</v>
      </c>
      <c r="AK11" s="11">
        <v>102</v>
      </c>
    </row>
    <row r="12" spans="1:37" ht="12.75">
      <c r="A12" s="342">
        <v>42644</v>
      </c>
      <c r="B12" s="11">
        <v>1095</v>
      </c>
      <c r="C12" s="11">
        <v>1381</v>
      </c>
      <c r="D12" s="11">
        <v>1470</v>
      </c>
      <c r="E12" s="11">
        <v>177</v>
      </c>
      <c r="F12" s="11">
        <v>946</v>
      </c>
      <c r="G12" s="11">
        <v>6260</v>
      </c>
      <c r="H12" s="11">
        <v>906</v>
      </c>
      <c r="I12" s="11">
        <v>181</v>
      </c>
      <c r="J12" s="11">
        <v>325</v>
      </c>
      <c r="K12" s="11">
        <v>37</v>
      </c>
      <c r="L12" s="11">
        <v>42</v>
      </c>
      <c r="M12" s="11">
        <v>246</v>
      </c>
      <c r="N12" s="11">
        <v>1042</v>
      </c>
      <c r="O12" s="217">
        <v>0</v>
      </c>
      <c r="P12" s="217">
        <v>20</v>
      </c>
      <c r="Q12" s="11">
        <v>52</v>
      </c>
      <c r="R12" s="11">
        <v>3</v>
      </c>
      <c r="S12" s="11">
        <v>63</v>
      </c>
      <c r="T12" s="11">
        <f t="shared" si="0"/>
        <v>14246</v>
      </c>
      <c r="U12" s="11">
        <v>14</v>
      </c>
      <c r="V12" s="11">
        <v>158</v>
      </c>
      <c r="W12" s="11">
        <v>230</v>
      </c>
      <c r="X12" s="11">
        <v>0</v>
      </c>
      <c r="Y12" s="11">
        <v>84</v>
      </c>
      <c r="Z12" s="11">
        <v>1032</v>
      </c>
      <c r="AA12" s="11">
        <v>0</v>
      </c>
      <c r="AB12" s="11">
        <v>0</v>
      </c>
      <c r="AC12" s="11">
        <v>9164</v>
      </c>
      <c r="AD12" s="11">
        <v>292.75</v>
      </c>
      <c r="AE12" s="11">
        <v>30</v>
      </c>
      <c r="AF12" s="11">
        <v>25</v>
      </c>
      <c r="AG12" s="11">
        <v>14</v>
      </c>
      <c r="AH12" s="11">
        <v>0</v>
      </c>
      <c r="AI12" s="11">
        <v>215</v>
      </c>
      <c r="AJ12" s="11">
        <v>1158</v>
      </c>
      <c r="AK12" s="11">
        <v>102</v>
      </c>
    </row>
    <row r="13" spans="1:37" s="177" customFormat="1" ht="12.75">
      <c r="A13" s="348">
        <v>42675</v>
      </c>
      <c r="B13" s="217">
        <v>1042</v>
      </c>
      <c r="C13" s="217">
        <v>1294</v>
      </c>
      <c r="D13" s="217">
        <v>1528</v>
      </c>
      <c r="E13" s="217">
        <v>166</v>
      </c>
      <c r="F13" s="217">
        <v>1098</v>
      </c>
      <c r="G13" s="217">
        <f>1358+2761+985+621+21</f>
        <v>5746</v>
      </c>
      <c r="H13" s="217">
        <v>1021</v>
      </c>
      <c r="I13" s="217">
        <v>196</v>
      </c>
      <c r="J13" s="217">
        <v>292</v>
      </c>
      <c r="K13" s="217">
        <v>31</v>
      </c>
      <c r="L13" s="217">
        <v>37</v>
      </c>
      <c r="M13" s="217">
        <v>226</v>
      </c>
      <c r="N13" s="217">
        <v>978</v>
      </c>
      <c r="O13" s="217">
        <v>0</v>
      </c>
      <c r="P13" s="217">
        <v>17</v>
      </c>
      <c r="Q13" s="217">
        <v>36</v>
      </c>
      <c r="R13" s="217">
        <v>0</v>
      </c>
      <c r="S13" s="217">
        <v>58</v>
      </c>
      <c r="T13" s="217">
        <f t="shared" si="0"/>
        <v>13766</v>
      </c>
      <c r="U13" s="217">
        <v>7</v>
      </c>
      <c r="V13" s="217">
        <v>156</v>
      </c>
      <c r="W13" s="217">
        <v>195</v>
      </c>
      <c r="X13" s="217">
        <v>0</v>
      </c>
      <c r="Y13" s="217">
        <v>66</v>
      </c>
      <c r="Z13" s="217">
        <v>985</v>
      </c>
      <c r="AA13" s="217">
        <v>0</v>
      </c>
      <c r="AB13" s="217">
        <v>0</v>
      </c>
      <c r="AC13" s="217">
        <v>8029</v>
      </c>
      <c r="AD13" s="217">
        <v>273</v>
      </c>
      <c r="AE13" s="217">
        <v>17</v>
      </c>
      <c r="AF13" s="217">
        <v>10</v>
      </c>
      <c r="AG13" s="217">
        <v>2</v>
      </c>
      <c r="AH13" s="217">
        <v>0</v>
      </c>
      <c r="AI13" s="217">
        <v>74</v>
      </c>
      <c r="AJ13" s="217">
        <v>1084</v>
      </c>
      <c r="AK13" s="217"/>
    </row>
    <row r="14" spans="1:37" ht="12.75">
      <c r="A14" s="342">
        <v>42705</v>
      </c>
      <c r="B14" s="11">
        <v>1082</v>
      </c>
      <c r="C14" s="11">
        <v>1065</v>
      </c>
      <c r="D14" s="11">
        <v>1485</v>
      </c>
      <c r="E14" s="11">
        <v>163</v>
      </c>
      <c r="F14" s="11">
        <v>776</v>
      </c>
      <c r="G14" s="11">
        <v>5053</v>
      </c>
      <c r="H14" s="11">
        <v>901</v>
      </c>
      <c r="I14" s="11">
        <v>135</v>
      </c>
      <c r="J14" s="11">
        <v>283</v>
      </c>
      <c r="K14" s="11">
        <v>32</v>
      </c>
      <c r="L14" s="11">
        <v>15</v>
      </c>
      <c r="M14" s="11">
        <v>157</v>
      </c>
      <c r="N14" s="11">
        <v>1089</v>
      </c>
      <c r="O14" s="217">
        <v>0</v>
      </c>
      <c r="P14" s="217">
        <v>12</v>
      </c>
      <c r="Q14" s="11">
        <v>24</v>
      </c>
      <c r="R14" s="11">
        <v>2</v>
      </c>
      <c r="S14" s="11">
        <v>45</v>
      </c>
      <c r="T14" s="11">
        <f>SUM(B14:S14)</f>
        <v>12319</v>
      </c>
      <c r="U14" s="11">
        <v>7</v>
      </c>
      <c r="V14" s="11">
        <v>135</v>
      </c>
      <c r="W14" s="11">
        <v>170</v>
      </c>
      <c r="X14" s="11">
        <v>0</v>
      </c>
      <c r="Y14" s="11">
        <v>61</v>
      </c>
      <c r="Z14" s="11">
        <v>961</v>
      </c>
      <c r="AA14" s="11">
        <v>0</v>
      </c>
      <c r="AB14" s="11">
        <v>0</v>
      </c>
      <c r="AC14" s="11">
        <v>6955</v>
      </c>
      <c r="AD14" s="11">
        <v>305.75</v>
      </c>
      <c r="AE14" s="11">
        <v>21</v>
      </c>
      <c r="AF14" s="11">
        <v>8</v>
      </c>
      <c r="AG14" s="11">
        <v>6</v>
      </c>
      <c r="AH14" s="11">
        <v>0</v>
      </c>
      <c r="AI14" s="11">
        <v>52</v>
      </c>
      <c r="AJ14" s="11">
        <v>975</v>
      </c>
      <c r="AK14" s="11"/>
    </row>
    <row r="16" spans="1:37" ht="12.75">
      <c r="A16" s="7" t="s">
        <v>19</v>
      </c>
      <c r="B16">
        <f aca="true" t="shared" si="1" ref="B16:L16">SUM(B2:B14)</f>
        <v>13679</v>
      </c>
      <c r="C16">
        <f t="shared" si="1"/>
        <v>14784</v>
      </c>
      <c r="D16">
        <f t="shared" si="1"/>
        <v>18254</v>
      </c>
      <c r="E16">
        <f t="shared" si="1"/>
        <v>2303</v>
      </c>
      <c r="F16">
        <f t="shared" si="1"/>
        <v>11091</v>
      </c>
      <c r="G16">
        <f t="shared" si="1"/>
        <v>75196</v>
      </c>
      <c r="H16">
        <f t="shared" si="1"/>
        <v>12116</v>
      </c>
      <c r="I16">
        <f t="shared" si="1"/>
        <v>2010</v>
      </c>
      <c r="J16">
        <f t="shared" si="1"/>
        <v>4324</v>
      </c>
      <c r="K16">
        <f t="shared" si="1"/>
        <v>506</v>
      </c>
      <c r="L16">
        <f t="shared" si="1"/>
        <v>348</v>
      </c>
      <c r="M16">
        <f>SUM(M3:M14)</f>
        <v>2240</v>
      </c>
      <c r="N16">
        <f>SUM(N2:N14)</f>
        <v>12627</v>
      </c>
      <c r="O16" s="177">
        <f>SUM(O2:O14)</f>
        <v>0</v>
      </c>
      <c r="P16" s="177">
        <f>SUM(P3:P14)</f>
        <v>131</v>
      </c>
      <c r="Q16">
        <f aca="true" t="shared" si="2" ref="Q16:X16">SUM(Q2:Q14)</f>
        <v>509</v>
      </c>
      <c r="R16">
        <f t="shared" si="2"/>
        <v>46</v>
      </c>
      <c r="S16">
        <f t="shared" si="2"/>
        <v>637</v>
      </c>
      <c r="T16">
        <f>SUM(B16:S16)</f>
        <v>170801</v>
      </c>
      <c r="U16">
        <f t="shared" si="2"/>
        <v>97</v>
      </c>
      <c r="V16">
        <f t="shared" si="2"/>
        <v>2253</v>
      </c>
      <c r="W16">
        <f t="shared" si="2"/>
        <v>2079</v>
      </c>
      <c r="X16">
        <f t="shared" si="2"/>
        <v>0</v>
      </c>
      <c r="Y16">
        <f>SUM(Y3:Y14)</f>
        <v>768</v>
      </c>
      <c r="Z16">
        <f aca="true" t="shared" si="3" ref="Z16:AI16">SUM(Z2:Z14)</f>
        <v>13502</v>
      </c>
      <c r="AA16">
        <f t="shared" si="3"/>
        <v>0</v>
      </c>
      <c r="AB16">
        <f t="shared" si="3"/>
        <v>0</v>
      </c>
      <c r="AC16">
        <f>SUM(AC3:AC15)</f>
        <v>105042</v>
      </c>
      <c r="AD16">
        <f t="shared" si="3"/>
        <v>3459.5</v>
      </c>
      <c r="AE16">
        <f t="shared" si="3"/>
        <v>356</v>
      </c>
      <c r="AF16">
        <f t="shared" si="3"/>
        <v>166</v>
      </c>
      <c r="AG16">
        <f t="shared" si="3"/>
        <v>126</v>
      </c>
      <c r="AH16">
        <f t="shared" si="3"/>
        <v>0</v>
      </c>
      <c r="AI16">
        <f t="shared" si="3"/>
        <v>1282</v>
      </c>
      <c r="AJ16">
        <f>SUM(AJ3:AJ14)</f>
        <v>13276</v>
      </c>
      <c r="AK16">
        <f>SUM(AK3:AK14)</f>
        <v>689</v>
      </c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Branch Community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2021-08-05T18:55:03Z</cp:lastPrinted>
  <dcterms:created xsi:type="dcterms:W3CDTF">2004-12-01T19:13:14Z</dcterms:created>
  <dcterms:modified xsi:type="dcterms:W3CDTF">2022-04-05T19:19:45Z</dcterms:modified>
  <cp:category/>
  <cp:version/>
  <cp:contentType/>
  <cp:contentStatus/>
</cp:coreProperties>
</file>